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7"/>
  </bookViews>
  <sheets>
    <sheet name="19博士" sheetId="1" r:id="rId1"/>
    <sheet name="20博士" sheetId="2" r:id="rId2"/>
    <sheet name="21博士" sheetId="3" r:id="rId3"/>
    <sheet name="20会计" sheetId="4" r:id="rId4"/>
    <sheet name="20金融" sheetId="5" r:id="rId5"/>
    <sheet name="20科硕" sheetId="6" r:id="rId6"/>
    <sheet name="21会计" sheetId="7" r:id="rId7"/>
    <sheet name="21金融" sheetId="8" r:id="rId8"/>
    <sheet name="21科硕" sheetId="9" r:id="rId9"/>
  </sheets>
  <externalReferences>
    <externalReference r:id="rId10"/>
  </externalReferences>
  <calcPr calcId="144525"/>
</workbook>
</file>

<file path=xl/sharedStrings.xml><?xml version="1.0" encoding="utf-8"?>
<sst xmlns="http://schemas.openxmlformats.org/spreadsheetml/2006/main" count="1442" uniqueCount="754">
  <si>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indexed="8"/>
        <rFont val="宋体"/>
        <charset val="134"/>
      </rPr>
      <t xml:space="preserve"> 19 级（2190501博士）</t>
    </r>
    <r>
      <rPr>
        <b/>
        <sz val="16"/>
        <color indexed="8"/>
        <rFont val="宋体"/>
        <charset val="134"/>
      </rPr>
      <t>综合素质测评汇总表</t>
    </r>
  </si>
  <si>
    <t>序号</t>
  </si>
  <si>
    <r>
      <rPr>
        <b/>
        <sz val="11"/>
        <color indexed="8"/>
        <rFont val="宋体"/>
        <charset val="134"/>
      </rPr>
      <t>姓</t>
    </r>
    <r>
      <rPr>
        <b/>
        <sz val="11"/>
        <color indexed="8"/>
        <rFont val="Times New Roman"/>
        <charset val="0"/>
      </rPr>
      <t> </t>
    </r>
    <r>
      <rPr>
        <b/>
        <sz val="11"/>
        <color indexed="8"/>
        <rFont val="宋体"/>
        <charset val="134"/>
      </rPr>
      <t>名</t>
    </r>
  </si>
  <si>
    <t>学号</t>
  </si>
  <si>
    <t>专业</t>
  </si>
  <si>
    <r>
      <rPr>
        <b/>
        <sz val="11"/>
        <color indexed="8"/>
        <rFont val="宋体"/>
        <charset val="134"/>
      </rPr>
      <t>德育分（</t>
    </r>
    <r>
      <rPr>
        <b/>
        <sz val="11"/>
        <color indexed="8"/>
        <rFont val="Times New Roman"/>
        <charset val="0"/>
      </rPr>
      <t>D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</si>
  <si>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智育分（</t>
    </r>
    <r>
      <rPr>
        <b/>
        <sz val="11"/>
        <color indexed="8"/>
        <rFont val="Times New Roman"/>
        <charset val="0"/>
      </rPr>
      <t>Z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</si>
  <si>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职务分（</t>
    </r>
    <r>
      <rPr>
        <b/>
        <sz val="11"/>
        <color indexed="8"/>
        <rFont val="Times New Roman"/>
        <charset val="0"/>
      </rPr>
      <t>J</t>
    </r>
    <r>
      <rPr>
        <b/>
        <sz val="11"/>
        <color indexed="8"/>
        <rFont val="宋体"/>
        <charset val="134"/>
      </rPr>
      <t>）</t>
    </r>
  </si>
  <si>
    <t>总分</t>
  </si>
  <si>
    <t>专业名次</t>
  </si>
  <si>
    <r>
      <rPr>
        <b/>
        <sz val="11"/>
        <color indexed="8"/>
        <rFont val="宋体"/>
        <charset val="134"/>
      </rPr>
      <t>班级</t>
    </r>
    <r>
      <rPr>
        <b/>
        <sz val="11"/>
        <color indexed="8"/>
        <rFont val="Times New Roman"/>
        <charset val="0"/>
      </rPr>
      <t xml:space="preserve">
</t>
    </r>
    <r>
      <rPr>
        <b/>
        <sz val="11"/>
        <color indexed="8"/>
        <rFont val="宋体"/>
        <charset val="134"/>
      </rPr>
      <t>排名</t>
    </r>
  </si>
  <si>
    <t>D</t>
  </si>
  <si>
    <t>加减分原因</t>
  </si>
  <si>
    <t>Z2</t>
  </si>
  <si>
    <t>加分原因</t>
  </si>
  <si>
    <t>Z3</t>
  </si>
  <si>
    <t>Z=0.9Z2+0.1Z3</t>
  </si>
  <si>
    <t>J</t>
  </si>
  <si>
    <t>0.05D+0.9Z+0.05J</t>
  </si>
  <si>
    <t>许恩银</t>
  </si>
  <si>
    <t>经济管理学院</t>
  </si>
  <si>
    <t>超额参加学术活动2次</t>
  </si>
  <si>
    <t>暑期社会实践成员</t>
  </si>
  <si>
    <t>林明鑫</t>
  </si>
  <si>
    <t>农林经济管理</t>
  </si>
  <si>
    <t>基本分</t>
  </si>
  <si>
    <t>班长</t>
  </si>
  <si>
    <t>5</t>
  </si>
  <si>
    <t>吴慧娟</t>
  </si>
  <si>
    <r>
      <rPr>
        <sz val="11"/>
        <color indexed="8"/>
        <rFont val="SimSun"/>
        <charset val="134"/>
      </rPr>
      <t>1篇</t>
    </r>
    <r>
      <rPr>
        <sz val="11"/>
        <color indexed="8"/>
        <rFont val="Times New Roman"/>
        <charset val="0"/>
      </rPr>
      <t>SCI</t>
    </r>
    <r>
      <rPr>
        <sz val="11"/>
        <color indexed="8"/>
        <rFont val="宋体"/>
        <charset val="134"/>
      </rPr>
      <t>三区，1篇</t>
    </r>
    <r>
      <rPr>
        <sz val="11"/>
        <color indexed="8"/>
        <rFont val="Times New Roman"/>
        <charset val="0"/>
      </rPr>
      <t>CSCD</t>
    </r>
  </si>
  <si>
    <t>王杰</t>
  </si>
  <si>
    <r>
      <rPr>
        <sz val="11"/>
        <color rgb="FF000000"/>
        <rFont val="Times New Roman"/>
        <charset val="0"/>
      </rPr>
      <t>3</t>
    </r>
    <r>
      <rPr>
        <sz val="11"/>
        <color indexed="8"/>
        <rFont val="宋体"/>
        <charset val="134"/>
      </rPr>
      <t>篇</t>
    </r>
    <r>
      <rPr>
        <sz val="11"/>
        <color indexed="8"/>
        <rFont val="Times New Roman"/>
        <charset val="0"/>
      </rPr>
      <t>CSSCI</t>
    </r>
    <r>
      <rPr>
        <sz val="11"/>
        <color indexed="8"/>
        <rFont val="宋体"/>
        <charset val="134"/>
      </rPr>
      <t>，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篇</t>
    </r>
    <r>
      <rPr>
        <sz val="11"/>
        <color indexed="8"/>
        <rFont val="Times New Roman"/>
        <charset val="0"/>
      </rPr>
      <t>SCI/SSCI</t>
    </r>
    <r>
      <rPr>
        <sz val="11"/>
        <color indexed="8"/>
        <rFont val="宋体"/>
        <charset val="134"/>
      </rPr>
      <t>四区，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篇</t>
    </r>
    <r>
      <rPr>
        <sz val="11"/>
        <color indexed="8"/>
        <rFont val="Times New Roman"/>
        <charset val="0"/>
      </rPr>
      <t>CSSCI-E</t>
    </r>
  </si>
  <si>
    <t>1</t>
  </si>
  <si>
    <t>李茜</t>
  </si>
  <si>
    <t>学院青山论坛第29期汇报；超额参加学术活动2次</t>
  </si>
  <si>
    <r>
      <rPr>
        <sz val="11"/>
        <color indexed="8"/>
        <rFont val="Times New Roman"/>
        <charset val="0"/>
      </rPr>
      <t>1篇C</t>
    </r>
    <r>
      <rPr>
        <sz val="11"/>
        <color indexed="8"/>
        <rFont val="宋体"/>
        <charset val="134"/>
      </rPr>
      <t>类论文</t>
    </r>
    <r>
      <rPr>
        <sz val="11"/>
        <color indexed="8"/>
        <rFont val="Times New Roman"/>
        <charset val="0"/>
      </rPr>
      <t>SCI</t>
    </r>
    <r>
      <rPr>
        <sz val="11"/>
        <color indexed="8"/>
        <rFont val="宋体"/>
        <charset val="134"/>
      </rPr>
      <t>二区论文，国内会议汇报一次</t>
    </r>
  </si>
  <si>
    <t>史立刚</t>
  </si>
  <si>
    <t>学院青山论坛汇报一次</t>
  </si>
  <si>
    <r>
      <rPr>
        <sz val="11"/>
        <color indexed="8"/>
        <rFont val="宋体"/>
        <charset val="134"/>
      </rPr>
      <t>1篇</t>
    </r>
    <r>
      <rPr>
        <sz val="11"/>
        <color indexed="8"/>
        <rFont val="Times New Roman"/>
        <charset val="0"/>
      </rPr>
      <t>E</t>
    </r>
    <r>
      <rPr>
        <sz val="11"/>
        <color indexed="8"/>
        <rFont val="宋体"/>
        <charset val="134"/>
      </rPr>
      <t>类论文，参加2次国家级学术会议</t>
    </r>
  </si>
  <si>
    <t>4</t>
  </si>
  <si>
    <t>任方</t>
  </si>
  <si>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indexed="8"/>
        <rFont val="宋体"/>
        <charset val="134"/>
      </rPr>
      <t xml:space="preserve">  20级（2200501）</t>
    </r>
    <r>
      <rPr>
        <b/>
        <sz val="16"/>
        <color indexed="8"/>
        <rFont val="宋体"/>
        <charset val="134"/>
      </rPr>
      <t>综合素质测评汇总表</t>
    </r>
  </si>
  <si>
    <t>颜冠群</t>
  </si>
  <si>
    <t>超额参加1次学院学术活动（2）</t>
  </si>
  <si>
    <t>2作发表D类论文</t>
  </si>
  <si>
    <t>孙泓</t>
  </si>
  <si>
    <t>基础分</t>
  </si>
  <si>
    <t>吉星</t>
  </si>
  <si>
    <t>主题发言（5），超额参加4次（8）</t>
  </si>
  <si>
    <r>
      <rPr>
        <sz val="11"/>
        <color rgb="FF000000"/>
        <rFont val="Times New Roman"/>
        <charset val="0"/>
      </rPr>
      <t>SCI</t>
    </r>
    <r>
      <rPr>
        <sz val="11"/>
        <color indexed="8"/>
        <rFont val="宋体"/>
        <charset val="134"/>
      </rPr>
      <t>三区（</t>
    </r>
    <r>
      <rPr>
        <sz val="11"/>
        <color indexed="8"/>
        <rFont val="Times New Roman"/>
        <charset val="0"/>
      </rPr>
      <t>200</t>
    </r>
    <r>
      <rPr>
        <sz val="11"/>
        <color indexed="8"/>
        <rFont val="宋体"/>
        <charset val="134"/>
      </rPr>
      <t>）；</t>
    </r>
    <r>
      <rPr>
        <sz val="11"/>
        <color indexed="8"/>
        <rFont val="Times New Roman"/>
        <charset val="0"/>
      </rPr>
      <t>CSSCI2</t>
    </r>
    <r>
      <rPr>
        <sz val="11"/>
        <color indexed="8"/>
        <rFont val="宋体"/>
        <charset val="134"/>
      </rPr>
      <t>篇（</t>
    </r>
    <r>
      <rPr>
        <sz val="11"/>
        <color indexed="8"/>
        <rFont val="Times New Roman"/>
        <charset val="0"/>
      </rPr>
      <t>200</t>
    </r>
    <r>
      <rPr>
        <sz val="11"/>
        <color indexed="8"/>
        <rFont val="宋体"/>
        <charset val="134"/>
      </rPr>
      <t>）；</t>
    </r>
    <r>
      <rPr>
        <sz val="11"/>
        <color indexed="8"/>
        <rFont val="Times New Roman"/>
        <charset val="0"/>
      </rPr>
      <t>CSSCI-E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宋体"/>
        <charset val="134"/>
      </rPr>
      <t>）；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次汇报（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</si>
  <si>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宋体"/>
        <charset val="134"/>
      </rPr>
      <t>暑期社会实践获奖</t>
    </r>
    <r>
      <rPr>
        <sz val="11"/>
        <color indexed="8"/>
        <rFont val="宋体"/>
        <charset val="134"/>
      </rPr>
      <t>队员</t>
    </r>
  </si>
  <si>
    <t>潘文琦</t>
  </si>
  <si>
    <r>
      <rPr>
        <sz val="11"/>
        <color indexed="8"/>
        <rFont val="宋体"/>
        <charset val="134"/>
      </rPr>
      <t>超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次学术讲座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）</t>
    </r>
  </si>
  <si>
    <t>林产品贸易学术论坛汇报</t>
  </si>
  <si>
    <t>班长70，暑期社会实践组员5</t>
  </si>
  <si>
    <t>余红红</t>
  </si>
  <si>
    <t>超额参加两次学院学术活动（4）</t>
  </si>
  <si>
    <r>
      <rPr>
        <sz val="11"/>
        <color indexed="8"/>
        <rFont val="宋体"/>
        <charset val="134"/>
      </rPr>
      <t>一篇三区</t>
    </r>
    <r>
      <rPr>
        <sz val="11"/>
        <color indexed="8"/>
        <rFont val="Times New Roman"/>
        <charset val="0"/>
      </rPr>
      <t>SCI</t>
    </r>
  </si>
  <si>
    <t>丛静</t>
  </si>
  <si>
    <t>参加一次青山论坛（5）；超额学术活动3次（6）；“榜样人物”表彰(10)</t>
  </si>
  <si>
    <t>第三届智能决策与博弈会议上进行了口头汇报</t>
  </si>
  <si>
    <t>党支部书记</t>
  </si>
  <si>
    <t>孙颖</t>
  </si>
  <si>
    <t>陆泉志</t>
  </si>
  <si>
    <t>超额参加2次学院学术活动（4）</t>
  </si>
  <si>
    <r>
      <rPr>
        <sz val="11"/>
        <color indexed="8"/>
        <rFont val="Times New Roman"/>
        <charset val="0"/>
      </rPr>
      <t>CSSCI</t>
    </r>
    <r>
      <rPr>
        <sz val="11"/>
        <color indexed="8"/>
        <rFont val="宋体"/>
        <charset val="134"/>
      </rPr>
      <t>来源1篇</t>
    </r>
  </si>
  <si>
    <t>曾恒源</t>
  </si>
  <si>
    <t>学术活动超一次（2）</t>
  </si>
  <si>
    <r>
      <rPr>
        <sz val="11"/>
        <color indexed="8"/>
        <rFont val="宋体"/>
        <charset val="134"/>
      </rPr>
      <t>两篇2作</t>
    </r>
    <r>
      <rPr>
        <sz val="11"/>
        <color indexed="8"/>
        <rFont val="Times New Roman"/>
        <charset val="0"/>
      </rPr>
      <t>CSSCI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160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charset val="134"/>
      </rPr>
      <t>，1篇1作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</si>
  <si>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rgb="FF000000"/>
        <rFont val="宋体"/>
        <charset val="134"/>
      </rPr>
      <t xml:space="preserve"> 21 级（  博士   ）</t>
    </r>
    <r>
      <rPr>
        <b/>
        <sz val="16"/>
        <color rgb="FF000000"/>
        <rFont val="宋体"/>
        <charset val="134"/>
      </rPr>
      <t>综合素质测评汇总表</t>
    </r>
  </si>
  <si>
    <r>
      <rPr>
        <b/>
        <sz val="11"/>
        <color indexed="8"/>
        <rFont val="宋体"/>
        <charset val="134"/>
      </rPr>
      <t>姓</t>
    </r>
    <r>
      <rPr>
        <b/>
        <sz val="11"/>
        <color indexed="8"/>
        <rFont val="宋体"/>
        <charset val="0"/>
      </rPr>
      <t> </t>
    </r>
    <r>
      <rPr>
        <b/>
        <sz val="11"/>
        <color indexed="8"/>
        <rFont val="宋体"/>
        <charset val="134"/>
      </rPr>
      <t>名</t>
    </r>
  </si>
  <si>
    <r>
      <rPr>
        <b/>
        <sz val="11"/>
        <color indexed="8"/>
        <rFont val="宋体"/>
        <charset val="134"/>
      </rPr>
      <t>德育分（</t>
    </r>
    <r>
      <rPr>
        <b/>
        <sz val="11"/>
        <color indexed="8"/>
        <rFont val="宋体"/>
        <charset val="0"/>
      </rPr>
      <t>D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</si>
  <si>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智育分（</t>
    </r>
    <r>
      <rPr>
        <b/>
        <sz val="11"/>
        <color indexed="8"/>
        <rFont val="宋体"/>
        <charset val="0"/>
      </rPr>
      <t>Z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</si>
  <si>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职务分（</t>
    </r>
    <r>
      <rPr>
        <b/>
        <sz val="11"/>
        <color indexed="8"/>
        <rFont val="宋体"/>
        <charset val="0"/>
      </rPr>
      <t>J</t>
    </r>
    <r>
      <rPr>
        <b/>
        <sz val="11"/>
        <color indexed="8"/>
        <rFont val="宋体"/>
        <charset val="134"/>
      </rPr>
      <t>）</t>
    </r>
  </si>
  <si>
    <t>Z1</t>
  </si>
  <si>
    <r>
      <rPr>
        <sz val="11"/>
        <color indexed="8"/>
        <rFont val="宋体"/>
        <charset val="0"/>
      </rPr>
      <t>Z=0.5Z1</t>
    </r>
    <r>
      <rPr>
        <sz val="11"/>
        <color indexed="8"/>
        <rFont val="宋体"/>
        <charset val="134"/>
      </rPr>
      <t>＋</t>
    </r>
    <r>
      <rPr>
        <sz val="11"/>
        <color indexed="8"/>
        <rFont val="宋体"/>
        <charset val="0"/>
      </rPr>
      <t>0.4Z2+0.1Z3</t>
    </r>
  </si>
  <si>
    <t>程长明</t>
  </si>
  <si>
    <t>基础分，超额参加学术沙龙2次</t>
  </si>
  <si>
    <t>平均成绩</t>
  </si>
  <si>
    <t>SCI2区2作（240）；SCI3区（200）；学术会议报告2次（10）</t>
  </si>
  <si>
    <t>SCI4区2作（80）；SSCI2作（80）；北核（30）</t>
  </si>
  <si>
    <t>孙文婷</t>
  </si>
  <si>
    <t>超额参加学术沙龙4次</t>
  </si>
  <si>
    <t>2021江苏省研究生实践创新项目（30）；参加学术会议并做口头报告（5）</t>
  </si>
  <si>
    <t>党支部副书记</t>
  </si>
  <si>
    <t>庄羚玮</t>
  </si>
  <si>
    <t>超额参加学术沙龙3次</t>
  </si>
  <si>
    <t>博士班班长</t>
  </si>
  <si>
    <t>杨春芳</t>
  </si>
  <si>
    <t>基础分60、学术沙龙9次</t>
  </si>
  <si>
    <t>美丽中国行</t>
  </si>
  <si>
    <t>张楠</t>
  </si>
  <si>
    <t>增加4次本院学术活动-青山论坛（2*4）</t>
  </si>
  <si>
    <r>
      <rPr>
        <sz val="11"/>
        <color indexed="8"/>
        <rFont val="宋体"/>
        <charset val="134"/>
      </rPr>
      <t>中国人口</t>
    </r>
    <r>
      <rPr>
        <sz val="11"/>
        <color indexed="8"/>
        <rFont val="宋体"/>
        <charset val="0"/>
      </rPr>
      <t>•</t>
    </r>
    <r>
      <rPr>
        <sz val="11"/>
        <color indexed="8"/>
        <rFont val="宋体"/>
        <charset val="134"/>
      </rPr>
      <t>资源与环境（200）；江苏省研究生实践创新计划（30）；国家级会议（5）</t>
    </r>
  </si>
  <si>
    <t>美丽中国行队长</t>
  </si>
  <si>
    <t>胡晨</t>
  </si>
  <si>
    <t>参加青山论坛6次，超过基本次数3次</t>
  </si>
  <si>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indexed="8"/>
        <rFont val="宋体"/>
        <charset val="134"/>
      </rPr>
      <t xml:space="preserve"> 2020 级（ 会计专硕班 ）</t>
    </r>
    <r>
      <rPr>
        <b/>
        <sz val="16"/>
        <color indexed="8"/>
        <rFont val="宋体"/>
        <charset val="134"/>
      </rPr>
      <t>综合素质测评汇总表</t>
    </r>
  </si>
  <si>
    <t>李丹阳</t>
  </si>
  <si>
    <t>会计</t>
  </si>
  <si>
    <t>基础分（60）+优秀党员（10）+主讲学术会议2次（10）+核酸检测志愿者（5）+超额参加学术会议10次（20）+人事处助研先进个人（10）</t>
  </si>
  <si>
    <t>实用性新型专利二作4篇（15*4）</t>
  </si>
  <si>
    <t>社团职务分（70）+美丽中国行组长（10）</t>
  </si>
  <si>
    <t>葛思诗</t>
  </si>
  <si>
    <r>
      <rPr>
        <sz val="11"/>
        <color rgb="FF000000"/>
        <rFont val="宋体"/>
        <charset val="134"/>
      </rPr>
      <t>学术沙龙超额1</t>
    </r>
    <r>
      <rPr>
        <sz val="11"/>
        <color indexed="8"/>
        <rFont val="宋体"/>
        <charset val="134"/>
      </rPr>
      <t>2次（24）</t>
    </r>
  </si>
  <si>
    <t>发表论文+软著</t>
  </si>
  <si>
    <r>
      <rPr>
        <sz val="11"/>
        <color rgb="FF000000"/>
        <rFont val="Times New Roman"/>
        <charset val="0"/>
      </rPr>
      <t>“</t>
    </r>
    <r>
      <rPr>
        <sz val="11"/>
        <color indexed="8"/>
        <rFont val="宋体"/>
        <charset val="134"/>
      </rPr>
      <t>美丽中国行”暑期社会实践</t>
    </r>
  </si>
  <si>
    <t>黄俐舒</t>
  </si>
  <si>
    <r>
      <rPr>
        <sz val="11"/>
        <color indexed="8"/>
        <rFont val="宋体"/>
        <charset val="134"/>
      </rPr>
      <t>超额</t>
    </r>
    <r>
      <rPr>
        <sz val="11"/>
        <color indexed="8"/>
        <rFont val="宋体"/>
        <charset val="134"/>
      </rPr>
      <t>学术会议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18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</si>
  <si>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一作、软著一作、软著二作</t>
    </r>
  </si>
  <si>
    <t>社会实践10分</t>
  </si>
  <si>
    <t>孔琳</t>
  </si>
  <si>
    <r>
      <rPr>
        <sz val="11"/>
        <color indexed="8"/>
        <rFont val="宋体"/>
        <charset val="134"/>
      </rPr>
      <t>超额</t>
    </r>
    <r>
      <rPr>
        <sz val="11"/>
        <color indexed="8"/>
        <rFont val="Times New Roman"/>
        <charset val="0"/>
      </rPr>
      <t>8</t>
    </r>
    <r>
      <rPr>
        <sz val="11"/>
        <color theme="1"/>
        <rFont val="宋体"/>
        <charset val="134"/>
        <scheme val="minor"/>
      </rPr>
      <t>次学术会议（</t>
    </r>
    <r>
      <rPr>
        <sz val="11"/>
        <color indexed="8"/>
        <rFont val="宋体"/>
        <charset val="134"/>
      </rPr>
      <t>16）</t>
    </r>
  </si>
  <si>
    <r>
      <rPr>
        <sz val="11"/>
        <color rgb="FF000000"/>
        <rFont val="Times New Roman"/>
        <charset val="0"/>
      </rPr>
      <t>SCD</t>
    </r>
    <r>
      <rPr>
        <sz val="11"/>
        <color theme="1"/>
        <rFont val="宋体"/>
        <charset val="134"/>
        <scheme val="minor"/>
      </rPr>
      <t>，软著一作，软著三作（</t>
    </r>
    <r>
      <rPr>
        <sz val="11"/>
        <color indexed="8"/>
        <rFont val="Times New Roman"/>
        <charset val="0"/>
      </rPr>
      <t>2</t>
    </r>
    <r>
      <rPr>
        <sz val="11"/>
        <color theme="1"/>
        <rFont val="宋体"/>
        <charset val="134"/>
        <scheme val="minor"/>
      </rPr>
      <t>份）</t>
    </r>
  </si>
  <si>
    <t>覃木</t>
  </si>
  <si>
    <r>
      <rPr>
        <sz val="11"/>
        <color indexed="8"/>
        <rFont val="宋体"/>
        <charset val="134"/>
      </rPr>
      <t>超额学术活动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charset val="134"/>
      </rPr>
      <t>、</t>
    </r>
    <r>
      <rPr>
        <sz val="11"/>
        <color indexed="8"/>
        <rFont val="宋体"/>
        <charset val="134"/>
      </rPr>
      <t>通报（</t>
    </r>
    <r>
      <rPr>
        <sz val="11"/>
        <color indexed="8"/>
        <rFont val="Times New Roman"/>
        <charset val="0"/>
      </rPr>
      <t>-5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</si>
  <si>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宋体"/>
        <charset val="134"/>
      </rPr>
      <t>三篇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见刊</t>
    </r>
  </si>
  <si>
    <t>无</t>
  </si>
  <si>
    <t>美丽中国行组长</t>
  </si>
  <si>
    <t>钱晶</t>
  </si>
  <si>
    <r>
      <rPr>
        <sz val="11"/>
        <color indexed="8"/>
        <rFont val="宋体"/>
        <charset val="134"/>
      </rPr>
      <t>基础分（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超额完成</t>
    </r>
    <r>
      <rPr>
        <sz val="11"/>
        <color indexed="8"/>
        <rFont val="宋体"/>
        <charset val="134"/>
      </rPr>
      <t>学术活动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优秀共青团员（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优秀积极分子（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</si>
  <si>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宋体"/>
        <charset val="134"/>
      </rPr>
      <t>一篇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论文见刊</t>
    </r>
  </si>
  <si>
    <r>
      <rPr>
        <sz val="11"/>
        <color indexed="8"/>
        <rFont val="宋体"/>
        <charset val="134"/>
      </rPr>
      <t>“互联网</t>
    </r>
    <r>
      <rPr>
        <sz val="11"/>
        <color indexed="8"/>
        <rFont val="Times New Roman"/>
        <charset val="0"/>
      </rPr>
      <t>+”</t>
    </r>
    <r>
      <rPr>
        <sz val="11"/>
        <color indexed="8"/>
        <rFont val="宋体"/>
        <charset val="134"/>
      </rPr>
      <t>大学生创新创业大赛国赛金奖（排名第6）</t>
    </r>
  </si>
  <si>
    <t>“美丽中国行”暑期社会实践活动组员</t>
  </si>
  <si>
    <t>万佑卿</t>
  </si>
  <si>
    <t>会计学</t>
  </si>
  <si>
    <r>
      <rPr>
        <sz val="11"/>
        <color indexed="8"/>
        <rFont val="Times New Roman"/>
        <charset val="0"/>
      </rPr>
      <t>60</t>
    </r>
    <r>
      <rPr>
        <sz val="11"/>
        <color indexed="8"/>
        <rFont val="宋体"/>
        <charset val="134"/>
      </rPr>
      <t>分基础分、三次额外学术沙龙加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分、优秀学生干部加10分</t>
    </r>
  </si>
  <si>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论文两篇</t>
    </r>
  </si>
  <si>
    <t>班长职务分+70分美丽中国行+10分</t>
  </si>
  <si>
    <t>姚佳伟</t>
  </si>
  <si>
    <t>多参加学术会议15次（30）、 2次志愿者服务（10）、党史大赛三等奖（10）</t>
  </si>
  <si>
    <r>
      <rPr>
        <sz val="11"/>
        <color rgb="FF000000"/>
        <rFont val="宋体-简"/>
        <charset val="134"/>
      </rPr>
      <t>两篇</t>
    </r>
    <r>
      <rPr>
        <sz val="11"/>
        <color indexed="8"/>
        <rFont val="Times New Roman"/>
        <charset val="0"/>
      </rPr>
      <t>scd</t>
    </r>
  </si>
  <si>
    <t>副班长与美丽中国行成员</t>
  </si>
  <si>
    <t>臧雪晴</t>
  </si>
  <si>
    <r>
      <rPr>
        <sz val="11"/>
        <color rgb="FF000000"/>
        <rFont val="宋体-简"/>
        <charset val="134"/>
      </rPr>
      <t>多参加学术会议</t>
    </r>
    <r>
      <rPr>
        <sz val="11"/>
        <color indexed="8"/>
        <rFont val="宋体-简"/>
        <charset val="134"/>
      </rPr>
      <t>14次（28）与院优秀团员（10）</t>
    </r>
  </si>
  <si>
    <t>副团支部书记与美丽中国行成员</t>
  </si>
  <si>
    <t>林湿</t>
  </si>
  <si>
    <r>
      <rPr>
        <sz val="11"/>
        <color rgb="FF000000"/>
        <rFont val="宋体"/>
        <charset val="134"/>
      </rPr>
      <t>优秀学生干部</t>
    </r>
    <r>
      <rPr>
        <sz val="11"/>
        <color indexed="8"/>
        <rFont val="Times New Roman"/>
        <charset val="0"/>
      </rPr>
      <t>10+</t>
    </r>
    <r>
      <rPr>
        <sz val="11"/>
        <color indexed="8"/>
        <rFont val="宋体"/>
        <charset val="134"/>
      </rPr>
      <t>优秀志愿者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Times New Roman"/>
        <charset val="0"/>
      </rPr>
      <t>+“</t>
    </r>
    <r>
      <rPr>
        <sz val="11"/>
        <color indexed="8"/>
        <rFont val="宋体"/>
        <charset val="134"/>
      </rPr>
      <t>优秀共产党员”</t>
    </r>
    <r>
      <rPr>
        <sz val="11"/>
        <color indexed="8"/>
        <rFont val="Times New Roman"/>
        <charset val="0"/>
      </rPr>
      <t>10+</t>
    </r>
    <r>
      <rPr>
        <sz val="11"/>
        <color indexed="8"/>
        <rFont val="宋体"/>
        <charset val="134"/>
      </rPr>
      <t>“超额完成学术活动次数”22</t>
    </r>
  </si>
  <si>
    <t>两篇论文</t>
  </si>
  <si>
    <r>
      <rPr>
        <sz val="11"/>
        <color rgb="FF000000"/>
        <rFont val="宋体"/>
        <charset val="134"/>
      </rPr>
      <t>社会实践5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班委职务分40</t>
    </r>
  </si>
  <si>
    <t>张迪</t>
  </si>
  <si>
    <r>
      <rPr>
        <sz val="11"/>
        <color indexed="8"/>
        <rFont val="宋体"/>
        <charset val="134"/>
      </rPr>
      <t>基础分</t>
    </r>
    <r>
      <rPr>
        <sz val="11"/>
        <color indexed="8"/>
        <rFont val="Times New Roman"/>
        <charset val="0"/>
      </rPr>
      <t>60+</t>
    </r>
    <r>
      <rPr>
        <sz val="11"/>
        <color indexed="8"/>
        <rFont val="宋体"/>
        <charset val="134"/>
      </rPr>
      <t>超额学术会议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40</t>
    </r>
    <r>
      <rPr>
        <sz val="11"/>
        <color indexed="8"/>
        <rFont val="宋体"/>
        <charset val="134"/>
      </rPr>
      <t>）</t>
    </r>
  </si>
  <si>
    <t>SCD论文两篇</t>
  </si>
  <si>
    <t>陈珣</t>
  </si>
  <si>
    <t>基础分60分+参加学术活动11次（22分）+先进个人（10分），校内外志愿活动2次（10分）</t>
  </si>
  <si>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两篇</t>
    </r>
  </si>
  <si>
    <t>顾陈虎</t>
  </si>
  <si>
    <r>
      <rPr>
        <sz val="11"/>
        <color rgb="FF000000"/>
        <rFont val="Times New Roman"/>
        <charset val="0"/>
      </rPr>
      <t>60</t>
    </r>
    <r>
      <rPr>
        <sz val="11"/>
        <color indexed="8"/>
        <rFont val="宋体"/>
        <charset val="134"/>
      </rPr>
      <t>分基础分，</t>
    </r>
    <r>
      <rPr>
        <sz val="11"/>
        <color indexed="8"/>
        <rFont val="Times New Roman"/>
        <charset val="0"/>
      </rPr>
      <t>11</t>
    </r>
    <r>
      <rPr>
        <sz val="11"/>
        <color indexed="8"/>
        <rFont val="宋体"/>
        <charset val="134"/>
      </rPr>
      <t>次额外学术沙龙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宋体"/>
        <charset val="134"/>
      </rPr>
      <t>分</t>
    </r>
  </si>
  <si>
    <r>
      <rPr>
        <sz val="11"/>
        <color rgb="FF000000"/>
        <rFont val="宋体"/>
        <charset val="134"/>
      </rPr>
      <t>两篇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</t>
    </r>
  </si>
  <si>
    <t>沈宁宁</t>
  </si>
  <si>
    <r>
      <rPr>
        <sz val="11"/>
        <color indexed="8"/>
        <rFont val="宋体"/>
        <charset val="134"/>
      </rPr>
      <t>基础分（60）学术沙龙超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次（</t>
    </r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）通报（-5）</t>
    </r>
  </si>
  <si>
    <r>
      <rPr>
        <sz val="11"/>
        <color indexed="8"/>
        <rFont val="宋体"/>
        <charset val="134"/>
      </rPr>
      <t>两篇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</t>
    </r>
  </si>
  <si>
    <t>团支部宣传委员</t>
  </si>
  <si>
    <t>沈衡智</t>
  </si>
  <si>
    <r>
      <rPr>
        <sz val="11"/>
        <color indexed="8"/>
        <rFont val="宋体"/>
        <charset val="134"/>
      </rPr>
      <t>学术沙龙（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分）</t>
    </r>
  </si>
  <si>
    <t>论文</t>
  </si>
  <si>
    <t>"中国行"</t>
  </si>
  <si>
    <t>伍瑞涵</t>
  </si>
  <si>
    <t>超额参加一次学术活动（2）</t>
  </si>
  <si>
    <r>
      <rPr>
        <sz val="11"/>
        <color indexed="8"/>
        <rFont val="Times New Roman"/>
        <charset val="0"/>
      </rPr>
      <t>“</t>
    </r>
    <r>
      <rPr>
        <sz val="11"/>
        <color indexed="8"/>
        <rFont val="宋体"/>
        <charset val="134"/>
      </rPr>
      <t>美丽中国行”组员</t>
    </r>
  </si>
  <si>
    <t>吴金山</t>
  </si>
  <si>
    <r>
      <rPr>
        <sz val="11"/>
        <color indexed="8"/>
        <rFont val="Times New Roman"/>
        <charset val="0"/>
      </rPr>
      <t>60</t>
    </r>
    <r>
      <rPr>
        <sz val="11"/>
        <color indexed="8"/>
        <rFont val="宋体"/>
        <charset val="134"/>
      </rPr>
      <t>分基础分、一次额外学术沙龙加2分</t>
    </r>
  </si>
  <si>
    <r>
      <rPr>
        <sz val="11"/>
        <color indexed="8"/>
        <rFont val="宋体"/>
        <charset val="134"/>
      </rPr>
      <t>两篇</t>
    </r>
    <r>
      <rPr>
        <sz val="11"/>
        <color indexed="8"/>
        <rFont val="Times New Roman"/>
        <charset val="0"/>
      </rPr>
      <t>SCD</t>
    </r>
  </si>
  <si>
    <t>薛妍雯</t>
  </si>
  <si>
    <r>
      <rPr>
        <sz val="11"/>
        <color indexed="8"/>
        <rFont val="宋体"/>
        <charset val="134"/>
      </rPr>
      <t>基础分</t>
    </r>
    <r>
      <rPr>
        <sz val="11"/>
        <color indexed="8"/>
        <rFont val="Times New Roman"/>
        <charset val="0"/>
      </rPr>
      <t>60+</t>
    </r>
    <r>
      <rPr>
        <sz val="11"/>
        <color indexed="8"/>
        <rFont val="宋体"/>
        <charset val="134"/>
      </rPr>
      <t>额外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次学术活动</t>
    </r>
    <r>
      <rPr>
        <sz val="11"/>
        <color indexed="8"/>
        <rFont val="Times New Roman"/>
        <charset val="0"/>
      </rPr>
      <t>(2)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</si>
  <si>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篇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</t>
    </r>
  </si>
  <si>
    <t>王鼎</t>
  </si>
  <si>
    <r>
      <rPr>
        <sz val="11"/>
        <color rgb="FF000000"/>
        <rFont val="宋体"/>
        <charset val="134"/>
      </rPr>
      <t>基础分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宋体"/>
        <charset val="134"/>
      </rPr>
      <t>分</t>
    </r>
    <r>
      <rPr>
        <sz val="11"/>
        <color indexed="8"/>
        <rFont val="Times New Roman"/>
        <charset val="0"/>
      </rPr>
      <t>+2</t>
    </r>
    <r>
      <rPr>
        <sz val="11"/>
        <color indexed="8"/>
        <rFont val="宋体"/>
        <charset val="134"/>
      </rPr>
      <t>次学术沙龙主讲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分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额外参加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次学术沙龙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分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五四评比</t>
    </r>
    <r>
      <rPr>
        <sz val="11"/>
        <color indexed="8"/>
        <rFont val="Times New Roman"/>
        <charset val="0"/>
      </rPr>
      <t>“</t>
    </r>
    <r>
      <rPr>
        <sz val="11"/>
        <color indexed="8"/>
        <rFont val="宋体"/>
        <charset val="134"/>
      </rPr>
      <t>魅力团支书</t>
    </r>
    <r>
      <rPr>
        <sz val="11"/>
        <color indexed="8"/>
        <rFont val="Times New Roman"/>
        <charset val="0"/>
      </rPr>
      <t>”</t>
    </r>
    <r>
      <rPr>
        <sz val="11"/>
        <color indexed="8"/>
        <rFont val="宋体"/>
        <charset val="134"/>
      </rPr>
      <t>称号+校外志愿活动1次</t>
    </r>
  </si>
  <si>
    <r>
      <rPr>
        <sz val="11"/>
        <color rgb="FF000000"/>
        <rFont val="宋体"/>
        <charset val="134"/>
      </rPr>
      <t>互联网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国赛金奖排名十一</t>
    </r>
    <r>
      <rPr>
        <sz val="11"/>
        <color indexed="8"/>
        <rFont val="Times New Roman"/>
        <charset val="0"/>
      </rPr>
      <t>90.91</t>
    </r>
    <r>
      <rPr>
        <sz val="11"/>
        <color indexed="8"/>
        <rFont val="宋体"/>
        <charset val="134"/>
      </rPr>
      <t>分</t>
    </r>
  </si>
  <si>
    <t>经管院研会副主席</t>
  </si>
  <si>
    <t>林冬君</t>
  </si>
  <si>
    <r>
      <rPr>
        <sz val="11"/>
        <color rgb="FF000000"/>
        <rFont val="宋体"/>
        <charset val="134"/>
      </rPr>
      <t>本学年多参加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次会议讲座（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）</t>
    </r>
  </si>
  <si>
    <t>见刊一篇scd</t>
  </si>
  <si>
    <r>
      <rPr>
        <sz val="11"/>
        <color rgb="FF000000"/>
        <rFont val="宋体"/>
        <charset val="134"/>
      </rPr>
      <t>互联网</t>
    </r>
    <r>
      <rPr>
        <sz val="11"/>
        <color indexed="8"/>
        <rFont val="Times New Roman"/>
        <charset val="0"/>
      </rPr>
      <t>+</t>
    </r>
    <r>
      <rPr>
        <sz val="11"/>
        <color indexed="8"/>
        <rFont val="宋体"/>
        <charset val="134"/>
      </rPr>
      <t>项目最低国铜，除以所在名次的两倍获得相应分数（44.44）</t>
    </r>
  </si>
  <si>
    <t>参加美丽中国行（非负责人）</t>
  </si>
  <si>
    <t>丁琳</t>
  </si>
  <si>
    <t>超额参加学术沙龙等学术活动、参加校内志愿者活动</t>
  </si>
  <si>
    <r>
      <rPr>
        <sz val="11"/>
        <color indexed="8"/>
        <rFont val="Times New Roman"/>
        <charset val="0"/>
      </rPr>
      <t>见刊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一篇</t>
    </r>
  </si>
  <si>
    <t>美丽中国行、班级职务分</t>
  </si>
  <si>
    <t>李钦鸿</t>
  </si>
  <si>
    <r>
      <rPr>
        <sz val="11"/>
        <color rgb="FF000000"/>
        <rFont val="宋体"/>
        <charset val="134"/>
      </rPr>
      <t>学术会议</t>
    </r>
    <r>
      <rPr>
        <sz val="11"/>
        <color indexed="8"/>
        <rFont val="宋体"/>
        <charset val="134"/>
      </rPr>
      <t>超额</t>
    </r>
    <r>
      <rPr>
        <sz val="11"/>
        <color indexed="8"/>
        <rFont val="Times New Roman"/>
        <charset val="0"/>
      </rPr>
      <t>8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16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charset val="134"/>
      </rPr>
      <t>；志愿者3次（</t>
    </r>
    <r>
      <rPr>
        <sz val="11"/>
        <color indexed="8"/>
        <rFont val="宋体"/>
        <charset val="134"/>
      </rPr>
      <t>15）</t>
    </r>
    <r>
      <rPr>
        <sz val="11"/>
        <color indexed="8"/>
        <rFont val="宋体"/>
        <charset val="134"/>
      </rPr>
      <t>，志愿活动优秀先进个人1次（</t>
    </r>
    <r>
      <rPr>
        <sz val="11"/>
        <color indexed="8"/>
        <rFont val="宋体"/>
        <charset val="134"/>
      </rPr>
      <t>10）</t>
    </r>
  </si>
  <si>
    <r>
      <rPr>
        <sz val="11"/>
        <color rgb="FF000000"/>
        <rFont val="Times New Roman"/>
        <charset val="0"/>
      </rPr>
      <t>scd</t>
    </r>
    <r>
      <rPr>
        <sz val="11"/>
        <color indexed="8"/>
        <rFont val="宋体"/>
        <charset val="134"/>
      </rPr>
      <t>一篇</t>
    </r>
  </si>
  <si>
    <t>美丽中国行组长，副党支书</t>
  </si>
  <si>
    <t>蔡文浩</t>
  </si>
  <si>
    <t>参加学术活动25次</t>
  </si>
  <si>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论文一篇</t>
    </r>
  </si>
  <si>
    <t>美丽中国行社会实践</t>
  </si>
  <si>
    <t>王梓忱</t>
  </si>
  <si>
    <t>基础分（60） 学术沙龙（40）</t>
  </si>
  <si>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论文</t>
    </r>
  </si>
  <si>
    <t>曹颖</t>
  </si>
  <si>
    <r>
      <rPr>
        <sz val="11"/>
        <color indexed="8"/>
        <rFont val="宋体"/>
        <charset val="134"/>
      </rPr>
      <t>学术活动</t>
    </r>
    <r>
      <rPr>
        <sz val="11"/>
        <color indexed="8"/>
        <rFont val="Times New Roman"/>
        <charset val="0"/>
      </rPr>
      <t>18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36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charset val="134"/>
      </rPr>
      <t>、志愿者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</si>
  <si>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一篇</t>
    </r>
  </si>
  <si>
    <t>“美丽中国行”暑期实践</t>
  </si>
  <si>
    <t>张媛媛</t>
  </si>
  <si>
    <t>8200510441</t>
  </si>
  <si>
    <t>额外参加两次讲座(4分)+志愿活动(5分)</t>
  </si>
  <si>
    <t>一篇学术论文</t>
  </si>
  <si>
    <t>美丽中国行(5分)+职务分(30)</t>
  </si>
  <si>
    <t>吴成玥</t>
  </si>
  <si>
    <t>基础分
超额完成本院学术会议2次</t>
  </si>
  <si>
    <r>
      <rPr>
        <sz val="11"/>
        <color indexed="8"/>
        <rFont val="宋体"/>
        <charset val="134"/>
      </rPr>
      <t>一篇</t>
    </r>
    <r>
      <rPr>
        <sz val="11"/>
        <color indexed="8"/>
        <rFont val="Times New Roman"/>
        <charset val="0"/>
      </rPr>
      <t>SCD</t>
    </r>
    <r>
      <rPr>
        <sz val="11"/>
        <color indexed="8"/>
        <rFont val="宋体"/>
        <charset val="134"/>
      </rPr>
      <t>见刊</t>
    </r>
  </si>
  <si>
    <t>以小组组长身份参加学校统一组织的“美丽中国行”暑期社会实践</t>
  </si>
  <si>
    <t>王明月</t>
  </si>
  <si>
    <t>以小组成员身份参加学校统一组织的“美丽中国行”暑期社会实践</t>
  </si>
  <si>
    <t>林天宇</t>
  </si>
  <si>
    <t>多完成一次学术讲座</t>
  </si>
  <si>
    <r>
      <rPr>
        <sz val="11"/>
        <color rgb="FF000000"/>
        <rFont val="宋体"/>
        <charset val="134"/>
      </rPr>
      <t>一篇</t>
    </r>
    <r>
      <rPr>
        <sz val="11"/>
        <color indexed="8"/>
        <rFont val="Times New Roman"/>
        <charset val="0"/>
      </rPr>
      <t>SCD</t>
    </r>
  </si>
  <si>
    <t>盛杰</t>
  </si>
  <si>
    <t>基础分（60）、优秀共产党员（10）、先进党务工作者（10）、额外学术沙龙12次（24）</t>
  </si>
  <si>
    <t>班委加分（70）、中国行（5）</t>
  </si>
  <si>
    <t>陈昱</t>
  </si>
  <si>
    <r>
      <rPr>
        <sz val="11"/>
        <color rgb="FF000000"/>
        <rFont val="宋体"/>
        <charset val="134"/>
      </rPr>
      <t>学术活动</t>
    </r>
    <r>
      <rPr>
        <sz val="11"/>
        <color indexed="8"/>
        <rFont val="宋体"/>
        <charset val="134"/>
      </rPr>
      <t>多参加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12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charset val="134"/>
      </rPr>
      <t>、先进事迹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次（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）</t>
    </r>
  </si>
  <si>
    <t>美丽中国行（组员）</t>
  </si>
  <si>
    <t>吴保含</t>
  </si>
  <si>
    <t>参加志愿活动（两次）、超额参加学术活动（两次）</t>
  </si>
  <si>
    <t>李彬彬</t>
  </si>
  <si>
    <t>基础分（60分）额外参加学术沙龙7次（14分）</t>
  </si>
  <si>
    <t>李自豪</t>
  </si>
  <si>
    <t>学术沙龙（2分）</t>
  </si>
  <si>
    <r>
      <rPr>
        <sz val="11"/>
        <color indexed="8"/>
        <rFont val="Times New Roman"/>
        <charset val="0"/>
      </rPr>
      <t>"</t>
    </r>
    <r>
      <rPr>
        <sz val="11"/>
        <color indexed="8"/>
        <rFont val="宋体"/>
        <charset val="134"/>
      </rPr>
      <t>美丽中国行</t>
    </r>
    <r>
      <rPr>
        <sz val="11"/>
        <color indexed="8"/>
        <rFont val="Times New Roman"/>
        <charset val="0"/>
      </rPr>
      <t>"</t>
    </r>
    <r>
      <rPr>
        <sz val="11"/>
        <color indexed="8"/>
        <rFont val="宋体"/>
        <charset val="134"/>
      </rPr>
      <t>（组员）</t>
    </r>
  </si>
  <si>
    <t>王珊</t>
  </si>
  <si>
    <t>基础分
超额完成本院学术会议1次</t>
  </si>
  <si>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indexed="8"/>
        <rFont val="宋体"/>
        <charset val="134"/>
      </rPr>
      <t xml:space="preserve"> </t>
    </r>
    <r>
      <rPr>
        <b/>
        <u/>
        <sz val="16"/>
        <color indexed="8"/>
        <rFont val="宋体"/>
        <charset val="134"/>
      </rPr>
      <t>2020</t>
    </r>
    <r>
      <rPr>
        <b/>
        <u/>
        <sz val="16"/>
        <color indexed="8"/>
        <rFont val="宋体"/>
        <charset val="134"/>
      </rPr>
      <t>级（ 金融专硕 ）</t>
    </r>
    <r>
      <rPr>
        <b/>
        <sz val="16"/>
        <color indexed="8"/>
        <rFont val="宋体"/>
        <charset val="134"/>
      </rPr>
      <t>综合素质测评汇总表</t>
    </r>
  </si>
  <si>
    <r>
      <rPr>
        <b/>
        <sz val="11"/>
        <color indexed="8"/>
        <rFont val="宋体"/>
        <charset val="134"/>
      </rPr>
      <t>姓</t>
    </r>
    <r>
      <rPr>
        <b/>
        <sz val="11"/>
        <color indexed="8"/>
        <rFont val="Times New Roman"/>
        <charset val="1"/>
      </rPr>
      <t> </t>
    </r>
    <r>
      <rPr>
        <b/>
        <sz val="11"/>
        <color indexed="8"/>
        <rFont val="宋体"/>
        <charset val="134"/>
      </rPr>
      <t>名</t>
    </r>
  </si>
  <si>
    <r>
      <rPr>
        <b/>
        <sz val="11"/>
        <color indexed="8"/>
        <rFont val="宋体"/>
        <charset val="134"/>
      </rPr>
      <t>德育分（</t>
    </r>
    <r>
      <rPr>
        <b/>
        <sz val="11"/>
        <color indexed="8"/>
        <rFont val="Times New Roman"/>
        <charset val="1"/>
      </rPr>
      <t>D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</si>
  <si>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智育分（</t>
    </r>
    <r>
      <rPr>
        <b/>
        <sz val="11"/>
        <color indexed="8"/>
        <rFont val="Times New Roman"/>
        <charset val="1"/>
      </rPr>
      <t>Z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</si>
  <si>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职务分（</t>
    </r>
    <r>
      <rPr>
        <b/>
        <sz val="11"/>
        <color indexed="8"/>
        <rFont val="Times New Roman"/>
        <charset val="1"/>
      </rPr>
      <t>J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</si>
  <si>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班级</t>
    </r>
    <r>
      <rPr>
        <b/>
        <sz val="11"/>
        <color indexed="8"/>
        <rFont val="Times New Roman"/>
        <charset val="1"/>
      </rPr>
      <t xml:space="preserve">
</t>
    </r>
    <r>
      <rPr>
        <b/>
        <sz val="11"/>
        <color indexed="8"/>
        <rFont val="宋体"/>
        <charset val="134"/>
      </rPr>
      <t>排名</t>
    </r>
  </si>
  <si>
    <t>陈梦月</t>
  </si>
  <si>
    <t>金融</t>
  </si>
  <si>
    <t>3篇scd</t>
  </si>
  <si>
    <t>成浩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</si>
  <si>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次学术活动、一次校外志愿活动</t>
    </r>
  </si>
  <si>
    <t>董洺玮</t>
  </si>
  <si>
    <t>冯子源</t>
  </si>
  <si>
    <t>付向东</t>
  </si>
  <si>
    <t>基础分（参加了5次学术活动）</t>
  </si>
  <si>
    <t>高士林</t>
  </si>
  <si>
    <t>一次“民生调查”优秀调查员，一次“消费者满意度调查”优秀调查员，两次志愿活动</t>
  </si>
  <si>
    <t>一篇一作scd，一篇二作scd</t>
  </si>
  <si>
    <t>何旭</t>
  </si>
  <si>
    <t>两篇scd</t>
  </si>
  <si>
    <t>何咏杰</t>
  </si>
  <si>
    <t>侯帅</t>
  </si>
  <si>
    <t>一篇scd</t>
  </si>
  <si>
    <t>团支部书记</t>
  </si>
  <si>
    <t>李晨阳</t>
  </si>
  <si>
    <t>李德润</t>
  </si>
  <si>
    <t>李帅杰</t>
  </si>
  <si>
    <t>听七次讲座（66）；主持一次沙龙（5）</t>
  </si>
  <si>
    <t>文秘部部长</t>
  </si>
  <si>
    <t>刘港港</t>
  </si>
  <si>
    <r>
      <rPr>
        <sz val="11"/>
        <color indexed="8"/>
        <rFont val="宋体"/>
        <charset val="134"/>
      </rPr>
      <t>讲座</t>
    </r>
    <r>
      <rPr>
        <sz val="11"/>
        <color indexed="8"/>
        <rFont val="Times New Roman"/>
        <charset val="1"/>
      </rPr>
      <t>9</t>
    </r>
    <r>
      <rPr>
        <sz val="11"/>
        <color indexed="8"/>
        <rFont val="宋体"/>
        <charset val="134"/>
      </rPr>
      <t>次、主持学术沙龙1次、优秀党员、优秀学生干部、先进党务工作者</t>
    </r>
  </si>
  <si>
    <t>院研会副主席</t>
  </si>
  <si>
    <t>刘帅</t>
  </si>
  <si>
    <t>马倩茹</t>
  </si>
  <si>
    <t>裴浩天</t>
  </si>
  <si>
    <t>副班长</t>
  </si>
  <si>
    <t>秦恺泽</t>
  </si>
  <si>
    <t>施静</t>
  </si>
  <si>
    <t>优秀学生干部</t>
  </si>
  <si>
    <t>班长、美丽中国行成员</t>
  </si>
  <si>
    <t>孙翊</t>
  </si>
  <si>
    <t>汤禹</t>
  </si>
  <si>
    <t>美丽中国行成员，团支部组织委员</t>
  </si>
  <si>
    <t>徐乐</t>
  </si>
  <si>
    <t>杨哂</t>
  </si>
  <si>
    <t>基础分64 志愿活动40（8次）</t>
  </si>
  <si>
    <t>姚鼎</t>
  </si>
  <si>
    <t>曾从豪</t>
  </si>
  <si>
    <t>副团支部书记</t>
  </si>
  <si>
    <t>詹梦琳</t>
  </si>
  <si>
    <r>
      <rPr>
        <sz val="11"/>
        <color indexed="8"/>
        <rFont val="宋体"/>
        <charset val="134"/>
      </rPr>
      <t>SCI</t>
    </r>
    <r>
      <rPr>
        <sz val="11"/>
        <color indexed="8"/>
        <rFont val="宋体"/>
        <charset val="134"/>
      </rPr>
      <t>三区</t>
    </r>
  </si>
  <si>
    <t>数学建模国赛二等、省赛三等</t>
  </si>
  <si>
    <t>张星惠</t>
  </si>
  <si>
    <t>超额4次学术会议</t>
  </si>
  <si>
    <t>两篇二作scd</t>
  </si>
  <si>
    <t>美丽中国行负责人</t>
  </si>
  <si>
    <t>周慧蕙</t>
  </si>
  <si>
    <t>基础分60分+参加学术活动超额9次（18分），校内外志愿活动2次</t>
  </si>
  <si>
    <t>“美丽中国行”三等奖，党支部宣传委员</t>
  </si>
  <si>
    <t>朱志恒</t>
  </si>
  <si>
    <t>超额完成学术活动（12）、优秀党员</t>
  </si>
  <si>
    <t>班级组织委员</t>
  </si>
  <si>
    <r>
      <rPr>
        <sz val="16"/>
        <color rgb="FF000000"/>
        <rFont val="SimSun"/>
        <charset val="134"/>
      </rPr>
      <t>经济管理学院2021-2022学年</t>
    </r>
    <r>
      <rPr>
        <u/>
        <sz val="16"/>
        <color rgb="FF000000"/>
        <rFont val="SimSun"/>
        <charset val="134"/>
      </rPr>
      <t xml:space="preserve"> 20 级（ </t>
    </r>
    <r>
      <rPr>
        <u/>
        <sz val="16"/>
        <color rgb="FF000000"/>
        <rFont val="宋体"/>
        <charset val="134"/>
        <scheme val="minor"/>
      </rPr>
      <t>科硕</t>
    </r>
    <r>
      <rPr>
        <u/>
        <sz val="16"/>
        <color rgb="FF000000"/>
        <rFont val="SimSun"/>
        <charset val="134"/>
      </rPr>
      <t xml:space="preserve"> ）</t>
    </r>
    <r>
      <rPr>
        <sz val="16"/>
        <color rgb="FF000000"/>
        <rFont val="SimSun"/>
        <charset val="134"/>
      </rPr>
      <t>综合素质测评汇总表</t>
    </r>
  </si>
  <si>
    <r>
      <rPr>
        <sz val="11"/>
        <color rgb="FF000000"/>
        <rFont val="宋体"/>
        <charset val="134"/>
      </rPr>
      <t>姓</t>
    </r>
    <r>
      <rPr>
        <sz val="11"/>
        <color rgb="FF000000"/>
        <rFont val="Times New Roman"/>
        <charset val="134"/>
      </rPr>
      <t> </t>
    </r>
    <r>
      <rPr>
        <sz val="11"/>
        <color rgb="FF000000"/>
        <rFont val="宋体"/>
        <charset val="134"/>
      </rPr>
      <t>名</t>
    </r>
  </si>
  <si>
    <r>
      <rPr>
        <sz val="11"/>
        <color rgb="FF000000"/>
        <rFont val="宋体"/>
        <charset val="134"/>
      </rPr>
      <t>德育分（</t>
    </r>
    <r>
      <rPr>
        <sz val="11"/>
        <color rgb="FF000000"/>
        <rFont val="Times New Roman"/>
        <charset val="134"/>
      </rPr>
      <t>D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</si>
  <si>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智育分（</t>
    </r>
    <r>
      <rPr>
        <sz val="11"/>
        <color rgb="FF000000"/>
        <rFont val="Times New Roman"/>
        <charset val="134"/>
      </rPr>
      <t>Z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</si>
  <si>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职务分（</t>
    </r>
    <r>
      <rPr>
        <sz val="11"/>
        <color rgb="FF000000"/>
        <rFont val="Times New Roman"/>
        <charset val="134"/>
      </rPr>
      <t>J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</si>
  <si>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班级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排名</t>
    </r>
  </si>
  <si>
    <t>孙云浩</t>
  </si>
  <si>
    <t>3200500309</t>
  </si>
  <si>
    <t>应用经济学</t>
  </si>
  <si>
    <t>基础分60</t>
  </si>
  <si>
    <t>其他类一作</t>
  </si>
  <si>
    <t>数学建模国赛三等奖队员、“互联网+”创新创业大赛金奖</t>
  </si>
  <si>
    <t>陈金叶</t>
  </si>
  <si>
    <t>3200500310</t>
  </si>
  <si>
    <t>基础分60、优秀共产党员10</t>
  </si>
  <si>
    <t>会议口头报告</t>
  </si>
  <si>
    <t>数学建模国赛三等奖队员</t>
  </si>
  <si>
    <t>陈丽娜</t>
  </si>
  <si>
    <t>3200500311</t>
  </si>
  <si>
    <t>基础分60、学术沙龙14次、五四杰出青年10、学术沙龙主题发言5、校内志愿活动5</t>
  </si>
  <si>
    <t>数学建模国赛三等奖</t>
  </si>
  <si>
    <t>研会</t>
  </si>
  <si>
    <t>马亚萍</t>
  </si>
  <si>
    <t>3200500312</t>
  </si>
  <si>
    <t>孙岩</t>
  </si>
  <si>
    <t>3200500313</t>
  </si>
  <si>
    <t>基础分60、学术沙龙6次</t>
  </si>
  <si>
    <t>黄俊贤</t>
  </si>
  <si>
    <t>3200500314</t>
  </si>
  <si>
    <t>史润</t>
  </si>
  <si>
    <t>3200500315</t>
  </si>
  <si>
    <r>
      <rPr>
        <sz val="11"/>
        <color rgb="FF000000"/>
        <rFont val="宋体"/>
        <charset val="134"/>
      </rPr>
      <t>基础分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，处分</t>
    </r>
    <r>
      <rPr>
        <sz val="11"/>
        <color rgb="FF000000"/>
        <rFont val="Times New Roman"/>
        <charset val="134"/>
      </rPr>
      <t>-5</t>
    </r>
  </si>
  <si>
    <t>数学建模省赛三等奖</t>
  </si>
  <si>
    <t>任雪杰</t>
  </si>
  <si>
    <t>3200500316</t>
  </si>
  <si>
    <t>管理科学与工程</t>
  </si>
  <si>
    <t>卓越项目管理团队一等奖</t>
  </si>
  <si>
    <t>王怡然</t>
  </si>
  <si>
    <t>3200500317</t>
  </si>
  <si>
    <t>E类一作，其他类一作</t>
  </si>
  <si>
    <t>舒明远</t>
  </si>
  <si>
    <t>3200500318</t>
  </si>
  <si>
    <t>基础分60、优秀共青团员10</t>
  </si>
  <si>
    <t>其他类一作*2</t>
  </si>
  <si>
    <t>李苏婉</t>
  </si>
  <si>
    <t>3200500319</t>
  </si>
  <si>
    <t>F类一作</t>
  </si>
  <si>
    <t>陈舒涵</t>
  </si>
  <si>
    <t>3200500320</t>
  </si>
  <si>
    <t>C类二作</t>
  </si>
  <si>
    <t>潘悦</t>
  </si>
  <si>
    <t>3200500321</t>
  </si>
  <si>
    <t>基础分60、优秀入党积极分子10、优秀共青团员10、科技创新先进10、学术沙龙12</t>
  </si>
  <si>
    <t>数模国赛二等队员，省赛三等队员</t>
  </si>
  <si>
    <t>禹真</t>
  </si>
  <si>
    <t>3200500322</t>
  </si>
  <si>
    <t>基础分60、学术沙龙主题发言5</t>
  </si>
  <si>
    <t>D类一作</t>
  </si>
  <si>
    <t>陆青青</t>
  </si>
  <si>
    <t>3200500323</t>
  </si>
  <si>
    <t xml:space="preserve">基础分60、学术沙龙11次、学术沙龙主题发言5、优秀共产党员10、科技创新先进个人10
</t>
  </si>
  <si>
    <t>B类二作
会议口头报告</t>
  </si>
  <si>
    <t>数模省赛三等奖队员</t>
  </si>
  <si>
    <t>韩腾飞</t>
  </si>
  <si>
    <t>3200500324</t>
  </si>
  <si>
    <t>科研项目</t>
  </si>
  <si>
    <t>数模国赛二等奖，省赛三等</t>
  </si>
  <si>
    <t>胡佳男</t>
  </si>
  <si>
    <t>3200500325</t>
  </si>
  <si>
    <t>企业管理</t>
  </si>
  <si>
    <t>基础分60学术沙龙6</t>
  </si>
  <si>
    <t>其他类一作F类二作</t>
  </si>
  <si>
    <t>数模省赛三等奖队长</t>
  </si>
  <si>
    <t>顾方羽</t>
  </si>
  <si>
    <t>3200500326</t>
  </si>
  <si>
    <t xml:space="preserve">基础分60、优秀共产党员10、科技创新先进个人10、学术沙龙15次
</t>
  </si>
  <si>
    <t>C类一作
F类一作</t>
  </si>
  <si>
    <t>数模省赛三等奖队员
互联网+银奖排名第9</t>
  </si>
  <si>
    <t>陈琳</t>
  </si>
  <si>
    <t>3200500327</t>
  </si>
  <si>
    <t>温剑</t>
  </si>
  <si>
    <t>3200500328</t>
  </si>
  <si>
    <t>基础分60学术沙龙7</t>
  </si>
  <si>
    <t>数模国赛三等队员</t>
  </si>
  <si>
    <t>顾婕</t>
  </si>
  <si>
    <t>3200500329</t>
  </si>
  <si>
    <t>基础分60 学术沙龙9</t>
  </si>
  <si>
    <t>美丽中国行7</t>
  </si>
  <si>
    <t>张春蕾</t>
  </si>
  <si>
    <t>3200500330</t>
  </si>
  <si>
    <t>基础分60、优秀学生干部10、学术沙龙14</t>
  </si>
  <si>
    <t>E类二作
其他类一作</t>
  </si>
  <si>
    <t>班长70</t>
  </si>
  <si>
    <t>李会林</t>
  </si>
  <si>
    <t>3200500331</t>
  </si>
  <si>
    <r>
      <rPr>
        <sz val="11"/>
        <color rgb="FF000000"/>
        <rFont val="宋体"/>
        <charset val="134"/>
      </rPr>
      <t>数模国赛二等队长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；数模省赛三等队员</t>
    </r>
    <r>
      <rPr>
        <sz val="11"/>
        <color rgb="FF000000"/>
        <rFont val="Times New Roman"/>
        <charset val="134"/>
      </rPr>
      <t xml:space="preserve">10
</t>
    </r>
  </si>
  <si>
    <t>鞠海琴</t>
  </si>
  <si>
    <t>3200500332</t>
  </si>
  <si>
    <t>基础分60，学术沙龙17次</t>
  </si>
  <si>
    <t>美丽中国行5，副班长50</t>
  </si>
  <si>
    <t>张文瑞</t>
  </si>
  <si>
    <t>3200500333</t>
  </si>
  <si>
    <r>
      <rPr>
        <sz val="11"/>
        <color rgb="FF000000"/>
        <rFont val="宋体"/>
        <charset val="134"/>
      </rPr>
      <t>基础分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、学术沙龙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宋体"/>
        <charset val="134"/>
      </rPr>
      <t>次、优秀团干部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、校内志愿者</t>
    </r>
    <r>
      <rPr>
        <sz val="11"/>
        <color rgb="FF000000"/>
        <rFont val="Times New Roman"/>
        <charset val="134"/>
      </rPr>
      <t>5</t>
    </r>
  </si>
  <si>
    <t>F类一作两篇</t>
  </si>
  <si>
    <t>美丽中国行5，团支书70</t>
  </si>
  <si>
    <t>余智涵</t>
  </si>
  <si>
    <t>3200500334</t>
  </si>
  <si>
    <t>基础分60，主题发言1次，学术沙龙6次，优秀共青团员10，十佳学术新星10</t>
  </si>
  <si>
    <t>D类一作
E类一作</t>
  </si>
  <si>
    <t>数模国赛三等队长</t>
  </si>
  <si>
    <t>吴天雨</t>
  </si>
  <si>
    <t>3200500335</t>
  </si>
  <si>
    <t>党支部组织委员</t>
  </si>
  <si>
    <t>顾典</t>
  </si>
  <si>
    <t>3200500336</t>
  </si>
  <si>
    <t>E类二作</t>
  </si>
  <si>
    <t>廖鑫鑫</t>
  </si>
  <si>
    <t>3200500338</t>
  </si>
  <si>
    <t>基础分60，学术沙龙5次</t>
  </si>
  <si>
    <t>张晴</t>
  </si>
  <si>
    <t>3200500339</t>
  </si>
  <si>
    <t>陈晓萱</t>
  </si>
  <si>
    <t>3200500340</t>
  </si>
  <si>
    <t>万兴彬</t>
  </si>
  <si>
    <t>3200500341</t>
  </si>
  <si>
    <t>基础60分，两次志愿证明10分</t>
  </si>
  <si>
    <t>付天琴</t>
  </si>
  <si>
    <t>3190500270</t>
  </si>
  <si>
    <t>基础分60、学术沙龙11次、优秀共产党员10</t>
  </si>
  <si>
    <t>党支部宣传委员40美丽中国行10</t>
  </si>
  <si>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indexed="8"/>
        <rFont val="宋体"/>
        <charset val="134"/>
      </rPr>
      <t xml:space="preserve"> 21 级（</t>
    </r>
    <r>
      <rPr>
        <b/>
        <sz val="16"/>
        <color rgb="FF000000"/>
        <rFont val="宋体"/>
        <charset val="134"/>
      </rPr>
      <t>会计专硕</t>
    </r>
    <r>
      <rPr>
        <b/>
        <u/>
        <sz val="16"/>
        <color indexed="8"/>
        <rFont val="宋体"/>
        <charset val="134"/>
      </rPr>
      <t>）</t>
    </r>
    <r>
      <rPr>
        <b/>
        <sz val="16"/>
        <color rgb="FF000000"/>
        <rFont val="宋体"/>
        <charset val="134"/>
      </rPr>
      <t>综合素质测评汇总表</t>
    </r>
  </si>
  <si>
    <r>
      <rPr>
        <sz val="11"/>
        <color indexed="8"/>
        <rFont val="Times New Roman"/>
        <charset val="0"/>
      </rPr>
      <t>Z=0.5Z1</t>
    </r>
    <r>
      <rPr>
        <sz val="11"/>
        <color indexed="8"/>
        <rFont val="宋体"/>
        <charset val="134"/>
      </rPr>
      <t>＋</t>
    </r>
    <r>
      <rPr>
        <sz val="11"/>
        <color indexed="8"/>
        <rFont val="Times New Roman"/>
        <charset val="0"/>
      </rPr>
      <t>0.4Z2+0.1Z3</t>
    </r>
  </si>
  <si>
    <t>杨怡琳</t>
  </si>
  <si>
    <t>多参加7次学术会议（14）+院五四杰出青年（10）+研究生毕业典礼优秀工作者（10）+志愿服务1次（5）</t>
  </si>
  <si>
    <t>互联网+国金（6/8）；互联网+国铜（11/15）</t>
  </si>
  <si>
    <t>美丽中国行一等奖队员（9）+院研会干事（50）</t>
  </si>
  <si>
    <t>匡鑫玥</t>
  </si>
  <si>
    <t>多参加12次学术活动（24）+校优秀共青团员（10）+44期积极分子培训班优秀学员（10）+研究生毕业典礼优秀工作者（10）</t>
  </si>
  <si>
    <t>两篇scd论文</t>
  </si>
  <si>
    <t>互联网+国铜（6/15）</t>
  </si>
  <si>
    <t>美丽中国行三等奖队员（7）</t>
  </si>
  <si>
    <t>2</t>
  </si>
  <si>
    <t>徐莹</t>
  </si>
  <si>
    <t>多参加3次学术会议（6）+院优秀共青团员（10）+优秀调查员（10）+志愿服务1次（5）</t>
  </si>
  <si>
    <t>软著第一发明人</t>
  </si>
  <si>
    <t>团支部副书记（40）+美丽中国行队长（10）</t>
  </si>
  <si>
    <t>3</t>
  </si>
  <si>
    <t>王俊鹏</t>
  </si>
  <si>
    <t>多参加8次学术会议（16分）+院优秀学生干部（10）+研究生干部培训优秀学员（10）+院优秀共产党员（10）+院优秀志愿者（10）+志愿服务1次（5）</t>
  </si>
  <si>
    <t>一篇SCD论文</t>
  </si>
  <si>
    <t>班长（70）+美丽中国行三等奖（14）</t>
  </si>
  <si>
    <t>李一申</t>
  </si>
  <si>
    <t>多参加11次学术活动（22）+先进党务工作者（10）+优秀共产党员（10）</t>
  </si>
  <si>
    <t>一篇scd论文</t>
  </si>
  <si>
    <t>党支部书记+校美丽中国行一等奖</t>
  </si>
  <si>
    <t>张有容</t>
  </si>
  <si>
    <t>多参加2次学术会议（4）+研究生干部培训班优秀学生干部（10）+志愿服务5次（25）+市委组织部表彰先进事迹（10）</t>
  </si>
  <si>
    <t>校研会干事（58）+以队长身份参加美丽中国行（18）</t>
  </si>
  <si>
    <t>6</t>
  </si>
  <si>
    <t>马萱慧</t>
  </si>
  <si>
    <t>多参加1次学术会议（2）+志愿服务活动1次（5）</t>
  </si>
  <si>
    <t>7</t>
  </si>
  <si>
    <t>胡乔羽</t>
  </si>
  <si>
    <t>多参加14次学术活动（28）+志愿服务活动2次(10)</t>
  </si>
  <si>
    <t>美丽中国行队员（5）</t>
  </si>
  <si>
    <t>8</t>
  </si>
  <si>
    <t>于金月</t>
  </si>
  <si>
    <t>多参加2次学术会议（4）+44期积极分子培训班优秀学员（10）+党史竞赛二等奖（10）+志愿服务3次（15）</t>
  </si>
  <si>
    <t>美丽中国行一等奖队员（9）+校研会干事（50）</t>
  </si>
  <si>
    <t>9</t>
  </si>
  <si>
    <t>吴雪晴</t>
  </si>
  <si>
    <t>多参加12次学术活动（24）+研究生毕业典礼优秀工作者（10）+志愿服务1次（5）</t>
  </si>
  <si>
    <t>美丽中国行队长（10）+院研会干事（40）</t>
  </si>
  <si>
    <t>10</t>
  </si>
  <si>
    <t>朱睿彤</t>
  </si>
  <si>
    <t>多参加4次学术会议（8）+45期积极分子培训班优秀学员（10）+志愿服务3次(15)</t>
  </si>
  <si>
    <t>校研会干事（53）</t>
  </si>
  <si>
    <t>11</t>
  </si>
  <si>
    <t>郭建宇</t>
  </si>
  <si>
    <t>多参加2次学术活动（4）</t>
  </si>
  <si>
    <t>院研会干事（30）</t>
  </si>
  <si>
    <t>12</t>
  </si>
  <si>
    <t>周寅聪</t>
  </si>
  <si>
    <t>多参加10次学术活动+1次志愿活动</t>
  </si>
  <si>
    <t>13</t>
  </si>
  <si>
    <t>殷文璐</t>
  </si>
  <si>
    <t>多参加2次学术会议（4）+院优秀共青团员（10）+志愿服务1次（5）</t>
  </si>
  <si>
    <t>挑战杯省三
（11/12）</t>
  </si>
  <si>
    <t>美丽中国行一等奖队员（9）+副班长（50）</t>
  </si>
  <si>
    <t>14</t>
  </si>
  <si>
    <t>吴雨晨</t>
  </si>
  <si>
    <t>多参加10次学术活动（20）+44期积极分子培训班优秀学员（10）</t>
  </si>
  <si>
    <t>院研会干事（50）</t>
  </si>
  <si>
    <t>15</t>
  </si>
  <si>
    <t>滕旭</t>
  </si>
  <si>
    <t>多参加8次学术会议（16分）+研究生毕业典礼优秀工作者（10分）</t>
  </si>
  <si>
    <t>互联网+省三
(10/11)</t>
  </si>
  <si>
    <t>美丽中国行队员（5）+研会宣传部干事（50）</t>
  </si>
  <si>
    <t>16</t>
  </si>
  <si>
    <t>朱蕾洁</t>
  </si>
  <si>
    <t>多参加2次学术会议（4）＋院魅力团支书（10）＋1次志愿活动（5）</t>
  </si>
  <si>
    <t>17</t>
  </si>
  <si>
    <t>周天帆</t>
  </si>
  <si>
    <t>多参加3次学术会议（6）+入党积极分子优秀学员（10）+党史竞赛一等奖（10）</t>
  </si>
  <si>
    <t>院研会50分</t>
  </si>
  <si>
    <t>18</t>
  </si>
  <si>
    <t>薛依航</t>
  </si>
  <si>
    <t>多参加1次学术活动（2）</t>
  </si>
  <si>
    <t>19</t>
  </si>
  <si>
    <t>王誉璇</t>
  </si>
  <si>
    <t>多参加3次学术会议（6）+志愿服务5次（25）</t>
  </si>
  <si>
    <t>美丽中国行队员（5）+院研会干事（40）</t>
  </si>
  <si>
    <t>20</t>
  </si>
  <si>
    <t>肖斌妮</t>
  </si>
  <si>
    <t>多参加10次学术活动（20）</t>
  </si>
  <si>
    <t>21</t>
  </si>
  <si>
    <t>李煜</t>
  </si>
  <si>
    <t>志愿服务活动1次（5）+优秀共产党员（10）</t>
  </si>
  <si>
    <t>22</t>
  </si>
  <si>
    <t>杨凯乐</t>
  </si>
  <si>
    <t>院研会干事（40）</t>
  </si>
  <si>
    <t>23</t>
  </si>
  <si>
    <t>余开超</t>
  </si>
  <si>
    <t>多参加11次学术活动（22）</t>
  </si>
  <si>
    <t>24</t>
  </si>
  <si>
    <t>俞添翼</t>
  </si>
  <si>
    <t>多参加1次学术活动（2）+经管院党史知识竞赛一等奖（10）</t>
  </si>
  <si>
    <t>院研会30分</t>
  </si>
  <si>
    <t>25</t>
  </si>
  <si>
    <t>葛妍</t>
  </si>
  <si>
    <t>美丽中国行队员（5）＋院研会干事（40）</t>
  </si>
  <si>
    <t>26</t>
  </si>
  <si>
    <t>周昕</t>
  </si>
  <si>
    <t>44期积极分子培训班优秀学员（10）</t>
  </si>
  <si>
    <t>团支部组织委员</t>
  </si>
  <si>
    <t>27</t>
  </si>
  <si>
    <t>刘冰雪</t>
  </si>
  <si>
    <t>多参加1次学术活动（2）+志愿服务活动1次（5）</t>
  </si>
  <si>
    <t>28</t>
  </si>
  <si>
    <t>陶宇沁</t>
  </si>
  <si>
    <t>多参加2次学术会议（4）</t>
  </si>
  <si>
    <t>美丽中国行队长（10）</t>
  </si>
  <si>
    <t>29</t>
  </si>
  <si>
    <t>谢昕</t>
  </si>
  <si>
    <t>30</t>
  </si>
  <si>
    <t>马琦</t>
  </si>
  <si>
    <t>31</t>
  </si>
  <si>
    <t>李雨蒙</t>
  </si>
  <si>
    <t>32</t>
  </si>
  <si>
    <t>苏子文</t>
  </si>
  <si>
    <t>多参加1次学术会议（2）</t>
  </si>
  <si>
    <t>33</t>
  </si>
  <si>
    <t>徐洋</t>
  </si>
  <si>
    <t>多参加4次学术会议（8）</t>
  </si>
  <si>
    <t>34</t>
  </si>
  <si>
    <t>徐钰珩</t>
  </si>
  <si>
    <t>35</t>
  </si>
  <si>
    <t>吕菊</t>
  </si>
  <si>
    <t>多参加2次学术活动(4)</t>
  </si>
  <si>
    <t>36</t>
  </si>
  <si>
    <t>朱晨月</t>
  </si>
  <si>
    <t>多参加一次学术活动（2）</t>
  </si>
  <si>
    <t>37</t>
  </si>
  <si>
    <t>王宗海敏</t>
  </si>
  <si>
    <t>38</t>
  </si>
  <si>
    <t>任倩</t>
  </si>
  <si>
    <t>志愿服务活动1次（5）</t>
  </si>
  <si>
    <t>39</t>
  </si>
  <si>
    <t>崔娇娇</t>
  </si>
  <si>
    <t>40</t>
  </si>
  <si>
    <t>顾菊</t>
  </si>
  <si>
    <t>41</t>
  </si>
  <si>
    <t>何梦凡</t>
  </si>
  <si>
    <t>42</t>
  </si>
  <si>
    <t>罗云煊</t>
  </si>
  <si>
    <t>43</t>
  </si>
  <si>
    <t>王珊珊</t>
  </si>
  <si>
    <t>多参加3次学术会议（6） 
通报批评一次（-5）</t>
  </si>
  <si>
    <t>44</t>
  </si>
  <si>
    <t>钱泽阳</t>
  </si>
  <si>
    <t>45</t>
  </si>
  <si>
    <r>
      <rPr>
        <b/>
        <sz val="28"/>
        <color rgb="FF000000"/>
        <rFont val="宋体"/>
        <charset val="134"/>
      </rPr>
      <t>经济管理学院2021-2022学年</t>
    </r>
    <r>
      <rPr>
        <b/>
        <u/>
        <sz val="28"/>
        <color rgb="FF000000"/>
        <rFont val="宋体"/>
        <charset val="134"/>
      </rPr>
      <t xml:space="preserve"> 2021 级（  金融专硕  ）</t>
    </r>
    <r>
      <rPr>
        <b/>
        <sz val="28"/>
        <color rgb="FF000000"/>
        <rFont val="宋体"/>
        <charset val="134"/>
      </rPr>
      <t>综合素质测评汇总表</t>
    </r>
  </si>
  <si>
    <t>姓名</t>
  </si>
  <si>
    <r>
      <rPr>
        <b/>
        <sz val="14"/>
        <color rgb="FF000000"/>
        <rFont val="宋体"/>
        <charset val="134"/>
      </rPr>
      <t>德育分（D）</t>
    </r>
  </si>
  <si>
    <r>
      <rPr>
        <b/>
        <sz val="14"/>
        <color rgb="FF000000"/>
        <rFont val="宋体"/>
        <charset val="134"/>
      </rPr>
      <t>智育分（Z）</t>
    </r>
  </si>
  <si>
    <r>
      <rPr>
        <b/>
        <sz val="14"/>
        <color rgb="FF000000"/>
        <rFont val="宋体"/>
        <charset val="134"/>
      </rPr>
      <t>职务分（J）</t>
    </r>
  </si>
  <si>
    <t>Z=0.5Z1＋0.4Z2+0.1Z3</t>
  </si>
  <si>
    <t>白娅婷</t>
  </si>
  <si>
    <t>金融专硕</t>
  </si>
  <si>
    <t>1.超额参加2次学术活动；</t>
  </si>
  <si>
    <t>1. 美丽中国行队员；
2. 研会干事
3. 党支部宣传委员</t>
  </si>
  <si>
    <t>陈璀奕</t>
  </si>
  <si>
    <t>1. 超额参加1次学术活动；</t>
  </si>
  <si>
    <t>校研会干事</t>
  </si>
  <si>
    <t>陈枫琳</t>
  </si>
  <si>
    <t>数模省赛二等奖</t>
  </si>
  <si>
    <t>陈锦续</t>
  </si>
  <si>
    <t>邓江东</t>
  </si>
  <si>
    <t>1. 超额参加1次学术活动；
2. 优秀积极分子</t>
  </si>
  <si>
    <t>顾舒婷</t>
  </si>
  <si>
    <t>1.超额参加11次学术活动；
2.优秀共产党员</t>
  </si>
  <si>
    <t>1. 美丽中国行队员；
2. 校研会干事</t>
  </si>
  <si>
    <t>桂芝</t>
  </si>
  <si>
    <t>1.超额参加10次学术活动；</t>
  </si>
  <si>
    <t>撖销霖</t>
  </si>
  <si>
    <t>1. 超额参加1次学术活动；
2. 志愿服务</t>
  </si>
  <si>
    <t>1.美丽中国行队员 
2.院研会干事</t>
  </si>
  <si>
    <t>纪旻轩</t>
  </si>
  <si>
    <t>1.超额参加2次学术活动；
2.五四优秀团干部；
3.四次志愿服务</t>
  </si>
  <si>
    <t>1. 美丽中国行队长；
2. 团支部书记（70分）</t>
  </si>
  <si>
    <t>蒋雯</t>
  </si>
  <si>
    <t>1. 超额参加5次学术活动；</t>
  </si>
  <si>
    <t>1. 美丽中国行队员
2. 研会干事</t>
  </si>
  <si>
    <t>蒋欣强</t>
  </si>
  <si>
    <t>李慧敏</t>
  </si>
  <si>
    <t>1.超额参加1次学术活动；
2.优秀共产党员</t>
  </si>
  <si>
    <t>林瑾娴</t>
  </si>
  <si>
    <t>1. 美丽中国行队员（三等奖）
2. 研会干事</t>
  </si>
  <si>
    <t>吕良</t>
  </si>
  <si>
    <t>1.超额参加2次学术活动；
2.优秀积极分子</t>
  </si>
  <si>
    <t>美丽中国行队员</t>
  </si>
  <si>
    <t>祁玉</t>
  </si>
  <si>
    <t>1. 超额参加3次学术活动；
2. 研工部通报批评一次</t>
  </si>
  <si>
    <t>美丽中国行队长
院研会干事</t>
  </si>
  <si>
    <t>孙健</t>
  </si>
  <si>
    <t>1. 超额参加1次学术活动；
2. 积极分子培训班优秀学员；
3. “中国民生调查”优秀调查员；
4. 优秀征文；
5. “江苏省农村消费者满意度调查”优秀调查员；
6. 参加2次志愿服务。</t>
  </si>
  <si>
    <t>1.美丽中国行队员；
2.校研会干事（58分）</t>
  </si>
  <si>
    <t>王金铖</t>
  </si>
  <si>
    <t>1.超额参加1次学术活动；</t>
  </si>
  <si>
    <t>王进国</t>
  </si>
  <si>
    <t>1.超额参加2次学术活动；
2.五四优秀共青团员</t>
  </si>
  <si>
    <t>1.美丽中国行队员
2.副团支部书记</t>
  </si>
  <si>
    <t>王浪</t>
  </si>
  <si>
    <t>王翔</t>
  </si>
  <si>
    <t>王昕怡</t>
  </si>
  <si>
    <t>1. 超额参加4次学术活动；
2. 五四科技创新先进个人；
3. 优秀共产党员；
4. 研究生干部培训优秀学员；</t>
  </si>
  <si>
    <t>1. 发表2篇SCD论文；
2. 主持江苏省研究生实践创新项目（省立校助）</t>
  </si>
  <si>
    <t>1. 美丽中国行队长（三等奖）；
2. 班长</t>
  </si>
  <si>
    <t>韦子鋆</t>
  </si>
  <si>
    <t>1.超额参加4次学术活动；
2.研工部通报批评一次</t>
  </si>
  <si>
    <t>1. 美丽中国行队员
2. 团支委</t>
  </si>
  <si>
    <t>吴玫林</t>
  </si>
  <si>
    <t>1. 美丽中国行队员；
2. 院研会干事；
3. 副班长</t>
  </si>
  <si>
    <t>吴莹</t>
  </si>
  <si>
    <t>1.超额参加5次学术活动；
2.优秀积极分子</t>
  </si>
  <si>
    <t>“互联网+”创新创业大赛国家铜奖，排名14</t>
  </si>
  <si>
    <t>席益鑫</t>
  </si>
  <si>
    <t>徐浩帆</t>
  </si>
  <si>
    <t>徐明</t>
  </si>
  <si>
    <t>徐笑</t>
  </si>
  <si>
    <t>1.超额参加9次学术活动；
2.参加一次志愿活动；
3.研工部通报批评一次</t>
  </si>
  <si>
    <t>1. 美丽中国行队员；
2. 研会干事</t>
  </si>
  <si>
    <t>徐月</t>
  </si>
  <si>
    <t>张志伟</t>
  </si>
  <si>
    <t>研会干事</t>
  </si>
  <si>
    <t>赵悦</t>
  </si>
  <si>
    <t>1.超额参加12次学术活动；</t>
  </si>
  <si>
    <t>1. 美丽中国行队员； 
2. 研会干事</t>
  </si>
  <si>
    <t>仲子威</t>
  </si>
  <si>
    <t>1.超额参加5次学术活动；</t>
  </si>
  <si>
    <t>朱岩松</t>
  </si>
  <si>
    <t>邹毅</t>
  </si>
  <si>
    <t>李可萱</t>
  </si>
  <si>
    <t>1.超额参加6次学术活动；
2.五四评比优秀学生干部；
3.先进党务工作者；
4.民主评议优秀共产党员</t>
  </si>
  <si>
    <t>发表1篇scd论文</t>
  </si>
  <si>
    <t>1. 美丽中国行队员（三等奖）；
2. 党支部书记（70分）</t>
  </si>
  <si>
    <t>盛可可</t>
  </si>
  <si>
    <t>1.超额参加4次学术活动;</t>
  </si>
  <si>
    <t>张敏</t>
  </si>
  <si>
    <t>1.超额参加4次学术活动；</t>
  </si>
  <si>
    <t>1.发表1篇scd论文 
2.参加国家级学术论坛</t>
  </si>
  <si>
    <r>
      <rPr>
        <b/>
        <sz val="16"/>
        <color rgb="FF000000"/>
        <rFont val="宋体"/>
        <charset val="134"/>
      </rPr>
      <t>经济管理学院2021-2022学年</t>
    </r>
    <r>
      <rPr>
        <b/>
        <u/>
        <sz val="16"/>
        <color rgb="FF000000"/>
        <rFont val="宋体"/>
        <charset val="134"/>
      </rPr>
      <t xml:space="preserve"> 21 级（科硕）</t>
    </r>
    <r>
      <rPr>
        <b/>
        <sz val="16"/>
        <color rgb="FF000000"/>
        <rFont val="宋体"/>
        <charset val="134"/>
      </rPr>
      <t>综合素质测评汇总表</t>
    </r>
  </si>
  <si>
    <r>
      <rPr>
        <b/>
        <sz val="11"/>
        <color indexed="8"/>
        <rFont val="宋体"/>
        <charset val="134"/>
      </rPr>
      <t>姓</t>
    </r>
    <r>
      <rPr>
        <b/>
        <sz val="11"/>
        <color indexed="8"/>
        <rFont val="宋体"/>
        <charset val="1"/>
      </rPr>
      <t> </t>
    </r>
    <r>
      <rPr>
        <b/>
        <sz val="11"/>
        <color indexed="8"/>
        <rFont val="宋体"/>
        <charset val="134"/>
      </rPr>
      <t>名</t>
    </r>
  </si>
  <si>
    <r>
      <rPr>
        <b/>
        <sz val="11"/>
        <color indexed="8"/>
        <rFont val="宋体"/>
        <charset val="134"/>
      </rPr>
      <t>德育分（</t>
    </r>
    <r>
      <rPr>
        <b/>
        <sz val="11"/>
        <color indexed="8"/>
        <rFont val="宋体"/>
        <charset val="1"/>
      </rPr>
      <t>D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</si>
  <si>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智育分（</t>
    </r>
    <r>
      <rPr>
        <b/>
        <sz val="11"/>
        <color indexed="8"/>
        <rFont val="宋体"/>
        <charset val="1"/>
      </rPr>
      <t>Z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</si>
  <si>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职务分（</t>
    </r>
    <r>
      <rPr>
        <b/>
        <sz val="11"/>
        <color indexed="8"/>
        <rFont val="宋体"/>
        <charset val="1"/>
      </rPr>
      <t>J</t>
    </r>
    <r>
      <rPr>
        <b/>
        <sz val="11"/>
        <color indexed="8"/>
        <rFont val="宋体"/>
        <charset val="134"/>
      </rPr>
      <t>）</t>
    </r>
  </si>
  <si>
    <r>
      <rPr>
        <sz val="11"/>
        <color indexed="8"/>
        <rFont val="宋体"/>
        <charset val="1"/>
      </rPr>
      <t>Z=0.5Z1</t>
    </r>
    <r>
      <rPr>
        <sz val="11"/>
        <color indexed="8"/>
        <rFont val="宋体"/>
        <charset val="134"/>
      </rPr>
      <t>＋</t>
    </r>
    <r>
      <rPr>
        <sz val="11"/>
        <color indexed="8"/>
        <rFont val="宋体"/>
        <charset val="1"/>
      </rPr>
      <t>0.4Z2+0.1Z3</t>
    </r>
  </si>
  <si>
    <t>覃棹</t>
  </si>
  <si>
    <t>基础分60，参加学术沙龙11次，参加校内外志愿活动4次</t>
  </si>
  <si>
    <t>荀晨</t>
  </si>
  <si>
    <r>
      <rPr>
        <sz val="11"/>
        <color rgb="FF000000"/>
        <rFont val="宋体"/>
        <charset val="134"/>
      </rPr>
      <t>多参加一次学术活动（2）+校优秀共青团员（</t>
    </r>
    <r>
      <rPr>
        <sz val="11"/>
        <color indexed="8"/>
        <rFont val="宋体"/>
        <charset val="1"/>
      </rPr>
      <t>10</t>
    </r>
    <r>
      <rPr>
        <sz val="11"/>
        <color rgb="FF000000"/>
        <rFont val="宋体"/>
        <charset val="134"/>
      </rPr>
      <t>）</t>
    </r>
    <r>
      <rPr>
        <sz val="11"/>
        <color indexed="8"/>
        <rFont val="宋体"/>
        <charset val="1"/>
      </rPr>
      <t>+
44</t>
    </r>
    <r>
      <rPr>
        <sz val="11"/>
        <color rgb="FF000000"/>
        <rFont val="宋体"/>
        <charset val="134"/>
      </rPr>
      <t>期积极分子培训班优秀学员（</t>
    </r>
    <r>
      <rPr>
        <sz val="11"/>
        <color indexed="8"/>
        <rFont val="宋体"/>
        <charset val="1"/>
      </rPr>
      <t>10</t>
    </r>
    <r>
      <rPr>
        <sz val="11"/>
        <color rgb="FF000000"/>
        <rFont val="宋体"/>
        <charset val="134"/>
      </rPr>
      <t>）</t>
    </r>
    <r>
      <rPr>
        <sz val="11"/>
        <color indexed="8"/>
        <rFont val="宋体"/>
        <charset val="1"/>
      </rPr>
      <t>+</t>
    </r>
    <r>
      <rPr>
        <sz val="11"/>
        <color rgb="FF000000"/>
        <rFont val="宋体"/>
        <charset val="134"/>
      </rPr>
      <t>志愿服务</t>
    </r>
    <r>
      <rPr>
        <sz val="11"/>
        <color indexed="8"/>
        <rFont val="宋体"/>
        <charset val="1"/>
      </rPr>
      <t>4</t>
    </r>
    <r>
      <rPr>
        <sz val="11"/>
        <color rgb="FF000000"/>
        <rFont val="宋体"/>
        <charset val="134"/>
      </rPr>
      <t>次（</t>
    </r>
    <r>
      <rPr>
        <sz val="11"/>
        <color indexed="8"/>
        <rFont val="宋体"/>
        <charset val="1"/>
      </rPr>
      <t>20</t>
    </r>
    <r>
      <rPr>
        <sz val="11"/>
        <color rgb="FF000000"/>
        <rFont val="宋体"/>
        <charset val="134"/>
      </rPr>
      <t>）</t>
    </r>
  </si>
  <si>
    <r>
      <rPr>
        <sz val="11"/>
        <color indexed="8"/>
        <rFont val="宋体"/>
        <charset val="134"/>
      </rPr>
      <t>团支部书记（</t>
    </r>
    <r>
      <rPr>
        <sz val="11"/>
        <color indexed="8"/>
        <rFont val="宋体"/>
        <charset val="1"/>
      </rPr>
      <t>70</t>
    </r>
    <r>
      <rPr>
        <sz val="11"/>
        <color indexed="8"/>
        <rFont val="宋体"/>
        <charset val="134"/>
      </rPr>
      <t>）</t>
    </r>
    <r>
      <rPr>
        <sz val="11"/>
        <color indexed="8"/>
        <rFont val="宋体"/>
        <charset val="1"/>
      </rPr>
      <t>+</t>
    </r>
    <r>
      <rPr>
        <sz val="11"/>
        <color indexed="8"/>
        <rFont val="宋体"/>
        <charset val="134"/>
      </rPr>
      <t>美丽中国行队员（</t>
    </r>
    <r>
      <rPr>
        <sz val="11"/>
        <color indexed="8"/>
        <rFont val="宋体"/>
        <charset val="1"/>
      </rPr>
      <t>5</t>
    </r>
    <r>
      <rPr>
        <sz val="11"/>
        <color indexed="8"/>
        <rFont val="宋体"/>
        <charset val="134"/>
      </rPr>
      <t>）</t>
    </r>
  </si>
  <si>
    <t>李思怡</t>
  </si>
  <si>
    <t>基础分；超额完成学术活动3次</t>
  </si>
  <si>
    <t>发表scd论文2篇</t>
  </si>
  <si>
    <t>王豫蒙</t>
  </si>
  <si>
    <t>院研会干事</t>
  </si>
  <si>
    <t>尤好</t>
  </si>
  <si>
    <r>
      <rPr>
        <sz val="11"/>
        <color rgb="FF000000"/>
        <rFont val="宋体"/>
        <charset val="134"/>
      </rPr>
      <t>基础分</t>
    </r>
    <r>
      <rPr>
        <sz val="11"/>
        <color indexed="8"/>
        <rFont val="宋体"/>
        <charset val="1"/>
      </rPr>
      <t>+</t>
    </r>
    <r>
      <rPr>
        <sz val="11"/>
        <color rgb="FF000000"/>
        <rFont val="宋体"/>
        <charset val="134"/>
      </rPr>
      <t>多听学术讲座</t>
    </r>
    <r>
      <rPr>
        <sz val="11"/>
        <color indexed="8"/>
        <rFont val="宋体"/>
        <charset val="1"/>
      </rPr>
      <t>11</t>
    </r>
    <r>
      <rPr>
        <sz val="11"/>
        <color rgb="FF000000"/>
        <rFont val="宋体"/>
        <charset val="134"/>
      </rPr>
      <t>次</t>
    </r>
  </si>
  <si>
    <t>王红姝</t>
  </si>
  <si>
    <t>周韵文</t>
  </si>
  <si>
    <t>互联网创新创业大赛省赛二等奖（第8成员）</t>
  </si>
  <si>
    <t>44.766</t>
  </si>
  <si>
    <t>龙诗琪</t>
  </si>
  <si>
    <t>刘记元</t>
  </si>
  <si>
    <t>研会干事40+美丽中国行5</t>
  </si>
  <si>
    <t>倪轶坤</t>
  </si>
  <si>
    <t>基础分+学术活动6+优秀党员10</t>
  </si>
  <si>
    <t>江苏省研究生科研创新计划30</t>
  </si>
  <si>
    <t>美丽中国行10+党支委40</t>
  </si>
  <si>
    <t>余圆圆</t>
  </si>
  <si>
    <t>邵鋆帆</t>
  </si>
  <si>
    <t>基础分+多参与青山论坛等会议13次</t>
  </si>
  <si>
    <t>王亮</t>
  </si>
  <si>
    <t>基础分+青山论坛学术会议多听10次</t>
  </si>
  <si>
    <t>吴尽</t>
  </si>
  <si>
    <t>基础分及学术讲座</t>
  </si>
  <si>
    <t>党支部宣传委员</t>
  </si>
  <si>
    <t>成歆怡</t>
  </si>
  <si>
    <t>基础分+额外参加3次学术活动</t>
  </si>
  <si>
    <t>李悦</t>
  </si>
  <si>
    <t>叶晨晨</t>
  </si>
  <si>
    <t>基础分+青山论坛学术会议多听11次</t>
  </si>
  <si>
    <t>数学建模省二（队员）</t>
  </si>
  <si>
    <t>杨倩</t>
  </si>
  <si>
    <t>额外参加3次学术活动</t>
  </si>
  <si>
    <r>
      <rPr>
        <sz val="11"/>
        <color rgb="FF000000"/>
        <rFont val="宋体"/>
        <charset val="0"/>
      </rPr>
      <t>1</t>
    </r>
    <r>
      <rPr>
        <sz val="11"/>
        <color indexed="8"/>
        <rFont val="宋体"/>
        <charset val="134"/>
      </rPr>
      <t>篇SCD论文（第一作者）</t>
    </r>
  </si>
  <si>
    <t>副党支部书记50+美丽中国行10</t>
  </si>
  <si>
    <t>曾梅玲</t>
  </si>
  <si>
    <t>基础分60分、学术活动共参加9次</t>
  </si>
  <si>
    <t>参加国内学术会议口头汇报</t>
  </si>
  <si>
    <t>数学建模省赛二等奖（队员）</t>
  </si>
  <si>
    <t>团支部组织委员30+美丽中国行社会实践三等奖</t>
  </si>
  <si>
    <t>秦伟</t>
  </si>
  <si>
    <t>基础分+青山论坛（多听15次）+主讲一次水杉学术论坛</t>
  </si>
  <si>
    <t>数学建模省二（队长）</t>
  </si>
  <si>
    <t>院研究生会干事</t>
  </si>
  <si>
    <t>张正齐</t>
  </si>
  <si>
    <t>基础分、学术活动</t>
  </si>
  <si>
    <t>刘倩</t>
  </si>
  <si>
    <t>学术活动共参加7次</t>
  </si>
  <si>
    <t>美丽中国行三等奖（成员）</t>
  </si>
  <si>
    <t>侯路遥</t>
  </si>
  <si>
    <t>参加青山论坛6次</t>
  </si>
  <si>
    <t>李靖</t>
  </si>
  <si>
    <t>额外参加1次学术活动</t>
  </si>
  <si>
    <t>周从屹</t>
  </si>
  <si>
    <t>基础分+参加学院学术活动超额10次</t>
  </si>
  <si>
    <t>课程成绩</t>
  </si>
  <si>
    <t>SCD论文见刊（第一作者）+2022年中国农林经济管理学术年会口头汇报</t>
  </si>
  <si>
    <t>厚轶</t>
  </si>
  <si>
    <t>基础分+参加青山论坛共8次</t>
  </si>
  <si>
    <t>美丽中国行5分+院研会干事40</t>
  </si>
  <si>
    <t>卑燕</t>
  </si>
  <si>
    <t>基础分60；学术活动超额7次14；优秀学生干部10</t>
  </si>
  <si>
    <t>院研会文秘部干事50；班级班长70；取高</t>
  </si>
  <si>
    <t>吴家治</t>
  </si>
  <si>
    <t>基础分+青山论坛学术会议（16分）</t>
  </si>
  <si>
    <t>SCD论文见刊（第一作者）</t>
  </si>
  <si>
    <t>储安婷</t>
  </si>
  <si>
    <t>基础分+超额完成学术活动6次+优秀共产党员</t>
  </si>
  <si>
    <t>论文摘要被中国林业经济论坛收录p167</t>
  </si>
  <si>
    <t>包驰坤</t>
  </si>
  <si>
    <t>基础分+青山论坛（18分）+先进党务工作者（10分）+优秀党员（10分）</t>
  </si>
  <si>
    <t>花屿晨</t>
  </si>
  <si>
    <t>基础分+多参加两次学术活动</t>
  </si>
  <si>
    <t>副团支书</t>
  </si>
  <si>
    <t>顾佳玮</t>
  </si>
  <si>
    <t>3210500352</t>
  </si>
  <si>
    <t>基础分+超额完成学术活动（超过3次）+积极分子培训班优秀学员</t>
  </si>
  <si>
    <t>“美丽中国行”成员</t>
  </si>
  <si>
    <t>陈梨</t>
  </si>
  <si>
    <t>侯云洁</t>
  </si>
  <si>
    <t>基础分+超额完成学术活动4次+优秀共产党员+2021、2022中国民生调查（江苏）志愿服务</t>
  </si>
  <si>
    <t>SCD论文见刊（第二作者）</t>
  </si>
  <si>
    <t>挑战杯国赛二等奖（第一成员）</t>
  </si>
  <si>
    <t>美丽中国行成员+院研会干事</t>
  </si>
  <si>
    <t>王佳慧</t>
  </si>
  <si>
    <t>基础分+超额3次学术活动+第44期积极分子培训班优秀学员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</si>
</sst>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0_);[Red]\(0.000\)"/>
    <numFmt numFmtId="179" formatCode="0.000_ "/>
    <numFmt numFmtId="180" formatCode="0.00_ "/>
    <numFmt numFmtId="181" formatCode="0_ "/>
  </numFmts>
  <fonts count="7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"/>
    </font>
    <font>
      <sz val="11"/>
      <color indexed="8"/>
      <name val="宋体"/>
      <charset val="1"/>
    </font>
    <font>
      <sz val="11"/>
      <color indexed="8"/>
      <name val="宋体"/>
      <charset val="0"/>
    </font>
    <font>
      <sz val="12"/>
      <color indexed="8"/>
      <name val="宋体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134"/>
      <scheme val="minor"/>
    </font>
    <font>
      <sz val="28"/>
      <color indexed="8"/>
      <name val="宋体"/>
      <charset val="134"/>
    </font>
    <font>
      <b/>
      <sz val="28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0"/>
      <name val="SimSun"/>
      <charset val="134"/>
    </font>
    <font>
      <sz val="12"/>
      <name val="宋体"/>
      <charset val="134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Times New Roman"/>
      <charset val="0"/>
    </font>
    <font>
      <sz val="16"/>
      <color rgb="FF000000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微软雅黑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color rgb="FF000000"/>
      <name val="宋体"/>
      <charset val="134"/>
    </font>
    <font>
      <b/>
      <sz val="11"/>
      <color indexed="8"/>
      <name val="Times New Roman"/>
      <charset val="1"/>
    </font>
    <font>
      <sz val="11"/>
      <color indexed="8"/>
      <name val="Times New Roman"/>
      <charset val="1"/>
    </font>
    <font>
      <sz val="11"/>
      <name val="Times New Roman"/>
      <charset val="1"/>
    </font>
    <font>
      <sz val="10.5"/>
      <color theme="1"/>
      <name val="等线"/>
      <charset val="134"/>
    </font>
    <font>
      <sz val="11"/>
      <color rgb="FF000000"/>
      <name val="宋体-简"/>
      <charset val="134"/>
    </font>
    <font>
      <sz val="11"/>
      <name val="Times New Roman"/>
      <charset val="0"/>
    </font>
    <font>
      <b/>
      <sz val="11"/>
      <color indexed="8"/>
      <name val="宋体"/>
      <charset val="0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b/>
      <u/>
      <sz val="16"/>
      <color rgb="FF000000"/>
      <name val="宋体"/>
      <charset val="134"/>
    </font>
    <font>
      <b/>
      <sz val="28"/>
      <color rgb="FF000000"/>
      <name val="宋体"/>
      <charset val="134"/>
    </font>
    <font>
      <b/>
      <u/>
      <sz val="28"/>
      <color rgb="FF000000"/>
      <name val="宋体"/>
      <charset val="134"/>
    </font>
    <font>
      <b/>
      <u/>
      <sz val="16"/>
      <color indexed="8"/>
      <name val="宋体"/>
      <charset val="134"/>
    </font>
    <font>
      <u/>
      <sz val="16"/>
      <color rgb="FF000000"/>
      <name val="SimSun"/>
      <charset val="134"/>
    </font>
    <font>
      <u/>
      <sz val="16"/>
      <color rgb="FF000000"/>
      <name val="宋体"/>
      <charset val="134"/>
      <scheme val="minor"/>
    </font>
    <font>
      <sz val="11"/>
      <color indexed="8"/>
      <name val="宋体-简"/>
      <charset val="134"/>
    </font>
    <font>
      <sz val="11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7" fillId="11" borderId="14" applyNumberFormat="0" applyAlignment="0" applyProtection="0">
      <alignment vertical="center"/>
    </xf>
    <xf numFmtId="0" fontId="58" fillId="11" borderId="10" applyNumberFormat="0" applyAlignment="0" applyProtection="0">
      <alignment vertical="center"/>
    </xf>
    <xf numFmtId="0" fontId="59" fillId="12" borderId="15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3" fillId="0" borderId="0">
      <alignment vertical="top"/>
      <protection locked="0"/>
    </xf>
    <xf numFmtId="0" fontId="64" fillId="0" borderId="0">
      <alignment vertical="top"/>
      <protection locked="0"/>
    </xf>
    <xf numFmtId="0" fontId="23" fillId="0" borderId="0">
      <alignment vertical="top"/>
      <protection locked="0"/>
    </xf>
  </cellStyleXfs>
  <cellXfs count="19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" fontId="10" fillId="0" borderId="6" xfId="49" applyNumberFormat="1" applyFont="1" applyFill="1" applyBorder="1" applyAlignment="1" applyProtection="1">
      <alignment horizontal="center" vertical="center" wrapText="1"/>
      <protection locked="0"/>
    </xf>
    <xf numFmtId="177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178" fontId="11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6" xfId="51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6" xfId="50" applyNumberFormat="1" applyFont="1" applyFill="1" applyBorder="1" applyAlignment="1">
      <alignment horizontal="center" vertical="center" wrapText="1"/>
      <protection locked="0"/>
    </xf>
    <xf numFmtId="179" fontId="6" fillId="0" borderId="2" xfId="0" applyNumberFormat="1" applyFont="1" applyFill="1" applyBorder="1" applyAlignment="1">
      <alignment horizontal="center" vertical="center" wrapText="1"/>
    </xf>
    <xf numFmtId="179" fontId="8" fillId="0" borderId="6" xfId="0" applyNumberFormat="1" applyFont="1" applyFill="1" applyBorder="1" applyAlignment="1">
      <alignment horizontal="center" vertical="center" wrapText="1"/>
    </xf>
    <xf numFmtId="177" fontId="9" fillId="0" borderId="6" xfId="50" applyNumberFormat="1" applyFont="1" applyFill="1" applyBorder="1" applyAlignment="1">
      <alignment horizontal="center" vertical="center" wrapText="1"/>
      <protection locked="0"/>
    </xf>
    <xf numFmtId="179" fontId="9" fillId="0" borderId="6" xfId="51" applyNumberFormat="1" applyFont="1" applyBorder="1" applyAlignment="1">
      <alignment horizontal="center" vertical="center" wrapText="1"/>
      <protection locked="0"/>
    </xf>
    <xf numFmtId="17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>
      <alignment horizontal="center" vertical="center" wrapText="1"/>
    </xf>
    <xf numFmtId="179" fontId="9" fillId="0" borderId="6" xfId="51" applyNumberFormat="1" applyFont="1" applyFill="1" applyBorder="1" applyAlignment="1">
      <alignment horizontal="center" vertical="center" wrapText="1"/>
      <protection locked="0"/>
    </xf>
    <xf numFmtId="49" fontId="9" fillId="0" borderId="6" xfId="50" applyNumberFormat="1" applyFont="1" applyFill="1" applyBorder="1" applyAlignment="1" applyProtection="1">
      <alignment horizontal="center" vertical="center" wrapText="1"/>
    </xf>
    <xf numFmtId="179" fontId="11" fillId="0" borderId="6" xfId="0" applyNumberFormat="1" applyFont="1" applyFill="1" applyBorder="1" applyAlignment="1">
      <alignment horizontal="center" vertical="center" wrapText="1"/>
    </xf>
    <xf numFmtId="179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0" fontId="17" fillId="0" borderId="6" xfId="0" applyNumberFormat="1" applyFont="1" applyFill="1" applyBorder="1" applyAlignment="1">
      <alignment horizontal="center" vertical="center" wrapText="1"/>
    </xf>
    <xf numFmtId="10" fontId="18" fillId="0" borderId="6" xfId="0" applyNumberFormat="1" applyFont="1" applyFill="1" applyBorder="1" applyAlignment="1">
      <alignment horizontal="center" vertical="center" wrapText="1"/>
    </xf>
    <xf numFmtId="10" fontId="19" fillId="0" borderId="6" xfId="0" applyNumberFormat="1" applyFont="1" applyFill="1" applyBorder="1" applyAlignment="1">
      <alignment horizontal="center" vertical="center" wrapText="1"/>
    </xf>
    <xf numFmtId="10" fontId="17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" fontId="20" fillId="0" borderId="6" xfId="0" applyNumberFormat="1" applyFont="1" applyFill="1" applyBorder="1" applyAlignment="1">
      <alignment horizontal="center" vertical="center" wrapText="1"/>
    </xf>
    <xf numFmtId="177" fontId="20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79" fontId="17" fillId="0" borderId="6" xfId="0" applyNumberFormat="1" applyFont="1" applyFill="1" applyBorder="1" applyAlignment="1">
      <alignment horizontal="center" vertical="center" wrapText="1"/>
    </xf>
    <xf numFmtId="179" fontId="20" fillId="0" borderId="6" xfId="0" applyNumberFormat="1" applyFont="1" applyFill="1" applyBorder="1" applyAlignment="1">
      <alignment horizontal="center" vertical="center" wrapText="1"/>
    </xf>
    <xf numFmtId="180" fontId="20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/>
    </xf>
    <xf numFmtId="49" fontId="2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0" fontId="24" fillId="0" borderId="4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 wrapText="1"/>
    </xf>
    <xf numFmtId="179" fontId="25" fillId="0" borderId="6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/>
    </xf>
    <xf numFmtId="179" fontId="0" fillId="0" borderId="6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49" fontId="25" fillId="0" borderId="6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/>
    </xf>
    <xf numFmtId="10" fontId="32" fillId="0" borderId="7" xfId="0" applyNumberFormat="1" applyFont="1" applyFill="1" applyBorder="1" applyAlignment="1">
      <alignment horizontal="center" vertical="center" wrapText="1"/>
    </xf>
    <xf numFmtId="10" fontId="33" fillId="0" borderId="7" xfId="0" applyNumberFormat="1" applyFont="1" applyFill="1" applyBorder="1" applyAlignment="1">
      <alignment horizontal="center" vertical="center" wrapText="1"/>
    </xf>
    <xf numFmtId="10" fontId="34" fillId="0" borderId="7" xfId="0" applyNumberFormat="1" applyFont="1" applyFill="1" applyBorder="1" applyAlignment="1">
      <alignment horizontal="center" vertical="center"/>
    </xf>
    <xf numFmtId="0" fontId="35" fillId="0" borderId="7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/>
    </xf>
    <xf numFmtId="1" fontId="35" fillId="0" borderId="7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49" fontId="36" fillId="0" borderId="7" xfId="0" applyNumberFormat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/>
    </xf>
    <xf numFmtId="179" fontId="32" fillId="0" borderId="7" xfId="0" applyNumberFormat="1" applyFont="1" applyFill="1" applyBorder="1" applyAlignment="1">
      <alignment horizontal="center" vertical="center" wrapText="1"/>
    </xf>
    <xf numFmtId="49" fontId="32" fillId="0" borderId="7" xfId="0" applyNumberFormat="1" applyFont="1" applyFill="1" applyBorder="1" applyAlignment="1">
      <alignment horizontal="center" vertical="center" wrapText="1"/>
    </xf>
    <xf numFmtId="179" fontId="35" fillId="0" borderId="7" xfId="0" applyNumberFormat="1" applyFont="1" applyFill="1" applyBorder="1" applyAlignment="1">
      <alignment horizontal="center" vertical="center" wrapText="1"/>
    </xf>
    <xf numFmtId="49" fontId="35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37" fillId="0" borderId="4" xfId="0" applyNumberFormat="1" applyFont="1" applyFill="1" applyBorder="1" applyAlignment="1">
      <alignment horizontal="center" vertical="center" wrapText="1"/>
    </xf>
    <xf numFmtId="10" fontId="37" fillId="0" borderId="5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1" fontId="38" fillId="0" borderId="6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 applyProtection="1">
      <alignment horizontal="center" vertical="center" wrapText="1"/>
      <protection locked="0"/>
    </xf>
    <xf numFmtId="0" fontId="39" fillId="0" borderId="6" xfId="0" applyFont="1" applyFill="1" applyBorder="1" applyAlignment="1" applyProtection="1">
      <alignment horizontal="center" vertical="center" wrapText="1"/>
      <protection locked="0"/>
    </xf>
    <xf numFmtId="1" fontId="3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10" fontId="37" fillId="0" borderId="5" xfId="0" applyNumberFormat="1" applyFont="1" applyFill="1" applyBorder="1" applyAlignment="1">
      <alignment horizontal="center" vertical="center"/>
    </xf>
    <xf numFmtId="10" fontId="37" fillId="0" borderId="4" xfId="0" applyNumberFormat="1" applyFont="1" applyFill="1" applyBorder="1" applyAlignment="1">
      <alignment horizontal="center" vertical="center"/>
    </xf>
    <xf numFmtId="179" fontId="38" fillId="0" borderId="6" xfId="0" applyNumberFormat="1" applyFont="1" applyFill="1" applyBorder="1" applyAlignment="1">
      <alignment horizontal="center" vertical="center" wrapText="1"/>
    </xf>
    <xf numFmtId="49" fontId="38" fillId="0" borderId="6" xfId="0" applyNumberFormat="1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5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4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81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181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0" fontId="6" fillId="0" borderId="8" xfId="0" applyNumberFormat="1" applyFont="1" applyFill="1" applyBorder="1" applyAlignment="1">
      <alignment horizontal="center" vertical="center" wrapText="1"/>
    </xf>
    <xf numFmtId="10" fontId="6" fillId="0" borderId="9" xfId="0" applyNumberFormat="1" applyFont="1" applyFill="1" applyBorder="1" applyAlignment="1">
      <alignment horizontal="center" vertical="center" wrapText="1"/>
    </xf>
    <xf numFmtId="10" fontId="43" fillId="0" borderId="9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 applyProtection="1">
      <alignment horizontal="center" vertical="center" wrapText="1"/>
      <protection locked="0"/>
    </xf>
    <xf numFmtId="1" fontId="44" fillId="0" borderId="9" xfId="49" applyNumberFormat="1" applyFont="1" applyBorder="1" applyAlignment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178" fontId="20" fillId="0" borderId="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9" xfId="0" applyNumberFormat="1" applyFont="1" applyFill="1" applyBorder="1" applyAlignment="1">
      <alignment horizontal="center" vertical="center" wrapText="1"/>
    </xf>
    <xf numFmtId="179" fontId="9" fillId="0" borderId="9" xfId="0" applyNumberFormat="1" applyFont="1" applyFill="1" applyBorder="1" applyAlignment="1">
      <alignment horizontal="center" vertical="center" wrapText="1"/>
    </xf>
    <xf numFmtId="177" fontId="3" fillId="0" borderId="9" xfId="50" applyNumberFormat="1" applyFont="1" applyBorder="1" applyAlignment="1">
      <alignment horizontal="center" vertical="center" wrapText="1"/>
      <protection locked="0"/>
    </xf>
    <xf numFmtId="179" fontId="3" fillId="0" borderId="9" xfId="51" applyNumberFormat="1" applyFont="1" applyBorder="1" applyAlignment="1">
      <alignment horizontal="center" vertical="center" wrapText="1"/>
      <protection locked="0"/>
    </xf>
    <xf numFmtId="17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10" fontId="24" fillId="0" borderId="5" xfId="0" applyNumberFormat="1" applyFont="1" applyFill="1" applyBorder="1" applyAlignment="1">
      <alignment horizontal="center" vertical="center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32508;&#21512;&#27979;&#35780;\&#32463;&#31649;&#38498;&#65292;&#32508;&#27979;&#27719;&#24635;&#34920;\&#38889;&#22269;&#33721;\&#32508;&#21512;&#27979;&#35780;-&#38889;&#22269;&#33721;\2021-2022&#32508;&#21512;&#27979;&#35780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评非一年级（包括博士非一年级）综测汇总表"/>
      <sheetName val="考评一年级（包括博士一年级）综测汇总表"/>
    </sheetNames>
    <sheetDataSet>
      <sheetData sheetId="0" refreshError="1"/>
      <sheetData sheetId="1" refreshError="1">
        <row r="5">
          <cell r="B5" t="str">
            <v>韩国莹</v>
          </cell>
          <cell r="C5" t="str">
            <v>2210500102</v>
          </cell>
          <cell r="D5" t="str">
            <v>农林经济管理</v>
          </cell>
          <cell r="E5">
            <v>64</v>
          </cell>
          <cell r="F5" t="str">
            <v>学院学术活动5次</v>
          </cell>
          <cell r="G5">
            <v>90.14</v>
          </cell>
        </row>
        <row r="5">
          <cell r="I5">
            <v>190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Q2" sqref="Q$1:Q$1048576"/>
    </sheetView>
  </sheetViews>
  <sheetFormatPr defaultColWidth="9" defaultRowHeight="13.5"/>
  <cols>
    <col min="3" max="3" width="14" customWidth="1"/>
    <col min="4" max="4" width="12.25" customWidth="1"/>
    <col min="6" max="6" width="13.25" customWidth="1"/>
    <col min="8" max="8" width="14.625" customWidth="1"/>
  </cols>
  <sheetData>
    <row r="1" ht="20.25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7.75" spans="1:1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9"/>
      <c r="G2" s="8" t="s">
        <v>6</v>
      </c>
      <c r="H2" s="192"/>
      <c r="I2" s="192"/>
      <c r="J2" s="192"/>
      <c r="K2" s="79"/>
      <c r="L2" s="8" t="s">
        <v>7</v>
      </c>
      <c r="M2" s="79"/>
      <c r="N2" s="31" t="s">
        <v>8</v>
      </c>
      <c r="O2" s="42" t="s">
        <v>9</v>
      </c>
      <c r="P2" s="7" t="s">
        <v>10</v>
      </c>
    </row>
    <row r="3" ht="30" spans="1:16">
      <c r="A3" s="81"/>
      <c r="B3" s="81"/>
      <c r="C3" s="81"/>
      <c r="D3" s="81"/>
      <c r="E3" s="81" t="s">
        <v>11</v>
      </c>
      <c r="F3" s="12" t="s">
        <v>12</v>
      </c>
      <c r="G3" s="82" t="s">
        <v>13</v>
      </c>
      <c r="H3" s="14" t="s">
        <v>14</v>
      </c>
      <c r="I3" s="81" t="s">
        <v>15</v>
      </c>
      <c r="J3" s="14" t="s">
        <v>14</v>
      </c>
      <c r="K3" s="81" t="s">
        <v>16</v>
      </c>
      <c r="L3" s="81" t="s">
        <v>17</v>
      </c>
      <c r="M3" s="12" t="s">
        <v>14</v>
      </c>
      <c r="N3" s="95" t="s">
        <v>18</v>
      </c>
      <c r="O3" s="103"/>
      <c r="P3" s="103"/>
    </row>
    <row r="4" ht="27" spans="1:16">
      <c r="A4" s="81">
        <v>1</v>
      </c>
      <c r="B4" s="24" t="s">
        <v>19</v>
      </c>
      <c r="C4" s="155">
        <v>2190500097</v>
      </c>
      <c r="D4" s="24" t="s">
        <v>20</v>
      </c>
      <c r="E4" s="155">
        <v>64</v>
      </c>
      <c r="F4" s="24" t="s">
        <v>21</v>
      </c>
      <c r="G4" s="155"/>
      <c r="H4" s="193"/>
      <c r="I4" s="155"/>
      <c r="J4" s="155"/>
      <c r="K4" s="155">
        <f t="shared" ref="K4:K9" si="0">0.9*G4+0.1*I4</f>
        <v>0</v>
      </c>
      <c r="L4" s="155">
        <v>5</v>
      </c>
      <c r="M4" s="24" t="s">
        <v>22</v>
      </c>
      <c r="N4" s="155">
        <f t="shared" ref="N4:N7" si="1">0.05*E4+0.9*K4+0.05*L4</f>
        <v>3.45</v>
      </c>
      <c r="O4" s="155">
        <v>6</v>
      </c>
      <c r="P4" s="155">
        <v>6</v>
      </c>
    </row>
    <row r="5" ht="15" spans="1:16">
      <c r="A5" s="81">
        <v>2</v>
      </c>
      <c r="B5" s="24" t="s">
        <v>23</v>
      </c>
      <c r="C5" s="155">
        <v>2190500098</v>
      </c>
      <c r="D5" s="24" t="s">
        <v>24</v>
      </c>
      <c r="E5" s="155">
        <v>60</v>
      </c>
      <c r="F5" s="24" t="s">
        <v>25</v>
      </c>
      <c r="G5" s="155"/>
      <c r="H5" s="193"/>
      <c r="I5" s="155"/>
      <c r="J5" s="24"/>
      <c r="K5" s="155">
        <f t="shared" si="0"/>
        <v>0</v>
      </c>
      <c r="L5" s="155">
        <v>70</v>
      </c>
      <c r="M5" s="24" t="s">
        <v>26</v>
      </c>
      <c r="N5" s="155">
        <f t="shared" si="1"/>
        <v>6.5</v>
      </c>
      <c r="O5" s="103" t="s">
        <v>27</v>
      </c>
      <c r="P5" s="103" t="s">
        <v>27</v>
      </c>
    </row>
    <row r="6" ht="30" spans="1:16">
      <c r="A6" s="81">
        <v>3</v>
      </c>
      <c r="B6" s="21" t="s">
        <v>28</v>
      </c>
      <c r="C6" s="155">
        <v>2190500100</v>
      </c>
      <c r="D6" s="21" t="s">
        <v>24</v>
      </c>
      <c r="E6" s="155">
        <v>60</v>
      </c>
      <c r="F6" s="24" t="s">
        <v>25</v>
      </c>
      <c r="G6" s="155">
        <v>230</v>
      </c>
      <c r="H6" s="155" t="s">
        <v>29</v>
      </c>
      <c r="I6" s="155"/>
      <c r="J6" s="155"/>
      <c r="K6" s="155">
        <f t="shared" si="0"/>
        <v>207</v>
      </c>
      <c r="L6" s="155"/>
      <c r="M6" s="155"/>
      <c r="N6" s="155">
        <f t="shared" si="1"/>
        <v>189.3</v>
      </c>
      <c r="O6" s="155">
        <v>3</v>
      </c>
      <c r="P6" s="155">
        <v>3</v>
      </c>
    </row>
    <row r="7" ht="45" spans="1:16">
      <c r="A7" s="81">
        <v>4</v>
      </c>
      <c r="B7" s="24" t="s">
        <v>30</v>
      </c>
      <c r="C7" s="155">
        <v>2190500101</v>
      </c>
      <c r="D7" s="24" t="s">
        <v>24</v>
      </c>
      <c r="E7" s="155">
        <v>60</v>
      </c>
      <c r="F7" s="24" t="s">
        <v>25</v>
      </c>
      <c r="G7" s="155">
        <v>490</v>
      </c>
      <c r="H7" s="193" t="s">
        <v>31</v>
      </c>
      <c r="I7" s="155"/>
      <c r="J7" s="24"/>
      <c r="K7" s="155">
        <f t="shared" si="0"/>
        <v>441</v>
      </c>
      <c r="L7" s="155">
        <v>5</v>
      </c>
      <c r="M7" s="24" t="s">
        <v>22</v>
      </c>
      <c r="N7" s="155">
        <f t="shared" si="1"/>
        <v>400.15</v>
      </c>
      <c r="O7" s="103" t="s">
        <v>32</v>
      </c>
      <c r="P7" s="103" t="s">
        <v>32</v>
      </c>
    </row>
    <row r="8" ht="54" spans="1:16">
      <c r="A8" s="81">
        <v>5</v>
      </c>
      <c r="B8" s="24" t="s">
        <v>33</v>
      </c>
      <c r="C8" s="155">
        <v>2190500102</v>
      </c>
      <c r="D8" s="24" t="s">
        <v>24</v>
      </c>
      <c r="E8" s="155">
        <v>69</v>
      </c>
      <c r="F8" s="21" t="s">
        <v>34</v>
      </c>
      <c r="G8" s="155">
        <v>305</v>
      </c>
      <c r="H8" s="155" t="s">
        <v>35</v>
      </c>
      <c r="I8" s="155">
        <v>0</v>
      </c>
      <c r="J8" s="155"/>
      <c r="K8" s="155">
        <f t="shared" si="0"/>
        <v>274.5</v>
      </c>
      <c r="L8" s="155">
        <v>5</v>
      </c>
      <c r="M8" s="24" t="s">
        <v>22</v>
      </c>
      <c r="N8" s="155">
        <f>0.05*E8+0.9*K8</f>
        <v>250.5</v>
      </c>
      <c r="O8" s="155">
        <v>2</v>
      </c>
      <c r="P8" s="155">
        <v>2</v>
      </c>
    </row>
    <row r="9" ht="42" spans="1:16">
      <c r="A9" s="81">
        <v>6</v>
      </c>
      <c r="B9" s="21" t="s">
        <v>36</v>
      </c>
      <c r="C9" s="155">
        <v>2190500103</v>
      </c>
      <c r="D9" s="21" t="s">
        <v>24</v>
      </c>
      <c r="E9" s="155">
        <v>65</v>
      </c>
      <c r="F9" s="21" t="s">
        <v>37</v>
      </c>
      <c r="G9" s="155">
        <v>110</v>
      </c>
      <c r="H9" s="155" t="s">
        <v>38</v>
      </c>
      <c r="I9" s="155"/>
      <c r="J9" s="155"/>
      <c r="K9" s="155">
        <f t="shared" si="0"/>
        <v>99</v>
      </c>
      <c r="L9" s="155"/>
      <c r="M9" s="155"/>
      <c r="N9" s="155">
        <f>0.05*E9+0.9*K9+0.05*L9</f>
        <v>92.35</v>
      </c>
      <c r="O9" s="194" t="s">
        <v>39</v>
      </c>
      <c r="P9" s="194" t="s">
        <v>39</v>
      </c>
    </row>
    <row r="10" ht="15" spans="1:16">
      <c r="A10" s="81">
        <v>7</v>
      </c>
      <c r="B10" s="21" t="s">
        <v>40</v>
      </c>
      <c r="C10" s="155">
        <v>2190500104</v>
      </c>
      <c r="D10" s="21" t="s">
        <v>24</v>
      </c>
      <c r="E10" s="21">
        <v>60</v>
      </c>
      <c r="F10" s="21" t="s">
        <v>25</v>
      </c>
      <c r="G10" s="21"/>
      <c r="H10" s="21"/>
      <c r="I10" s="21"/>
      <c r="J10" s="21"/>
      <c r="K10" s="21"/>
      <c r="L10" s="21"/>
      <c r="M10" s="21"/>
      <c r="N10" s="155">
        <f>0.05*E10+0.9*K10+0.05*L10</f>
        <v>3</v>
      </c>
      <c r="O10" s="21">
        <v>7</v>
      </c>
      <c r="P10" s="21">
        <v>7</v>
      </c>
    </row>
  </sheetData>
  <mergeCells count="4">
    <mergeCell ref="A1:P1"/>
    <mergeCell ref="E2:F2"/>
    <mergeCell ref="G2:K2"/>
    <mergeCell ref="L2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O4" sqref="O4:O12"/>
    </sheetView>
  </sheetViews>
  <sheetFormatPr defaultColWidth="9" defaultRowHeight="13.5"/>
  <cols>
    <col min="1" max="2" width="9" style="75"/>
    <col min="3" max="3" width="11.3333333333333" style="75"/>
    <col min="4" max="4" width="17.775" style="75" customWidth="1"/>
    <col min="5" max="5" width="9" style="75"/>
    <col min="6" max="6" width="14.1083333333333" style="75" customWidth="1"/>
    <col min="7" max="7" width="4.775" style="75" customWidth="1"/>
    <col min="8" max="8" width="17.8833333333333" style="75" customWidth="1"/>
    <col min="9" max="10" width="9" style="75"/>
    <col min="11" max="11" width="13" style="75" customWidth="1"/>
    <col min="12" max="12" width="9" style="75"/>
    <col min="13" max="13" width="15.1083333333333" style="75" customWidth="1"/>
    <col min="14" max="14" width="15.2166666666667" style="75" customWidth="1"/>
    <col min="15" max="15" width="12.775" style="75" customWidth="1"/>
    <col min="16" max="16" width="13.2166666666667" style="75" customWidth="1"/>
    <col min="17" max="16384" width="9" style="75"/>
  </cols>
  <sheetData>
    <row r="1" s="3" customFormat="1" ht="52.5" customHeight="1" spans="1:16">
      <c r="A1" s="5" t="s">
        <v>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27.75" spans="1:1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9"/>
      <c r="G2" s="8" t="s">
        <v>6</v>
      </c>
      <c r="H2" s="192"/>
      <c r="I2" s="192"/>
      <c r="J2" s="192"/>
      <c r="K2" s="79"/>
      <c r="L2" s="8" t="s">
        <v>7</v>
      </c>
      <c r="M2" s="79"/>
      <c r="N2" s="31" t="s">
        <v>8</v>
      </c>
      <c r="O2" s="42" t="s">
        <v>9</v>
      </c>
      <c r="P2" s="7" t="s">
        <v>10</v>
      </c>
    </row>
    <row r="3" s="3" customFormat="1" ht="15" spans="1:16">
      <c r="A3" s="81"/>
      <c r="B3" s="81"/>
      <c r="C3" s="81"/>
      <c r="D3" s="81"/>
      <c r="E3" s="81" t="s">
        <v>11</v>
      </c>
      <c r="F3" s="12" t="s">
        <v>12</v>
      </c>
      <c r="G3" s="82" t="s">
        <v>13</v>
      </c>
      <c r="H3" s="14" t="s">
        <v>14</v>
      </c>
      <c r="I3" s="81" t="s">
        <v>15</v>
      </c>
      <c r="J3" s="14" t="s">
        <v>14</v>
      </c>
      <c r="K3" s="81" t="s">
        <v>16</v>
      </c>
      <c r="L3" s="81" t="s">
        <v>17</v>
      </c>
      <c r="M3" s="12" t="s">
        <v>14</v>
      </c>
      <c r="N3" s="95" t="s">
        <v>18</v>
      </c>
      <c r="O3" s="103"/>
      <c r="P3" s="103"/>
    </row>
    <row r="4" s="3" customFormat="1" ht="42" customHeight="1" spans="1:16">
      <c r="A4" s="81">
        <v>1</v>
      </c>
      <c r="B4" s="24" t="s">
        <v>42</v>
      </c>
      <c r="C4" s="155">
        <v>2200500098</v>
      </c>
      <c r="D4" s="24" t="s">
        <v>24</v>
      </c>
      <c r="E4" s="155">
        <v>62</v>
      </c>
      <c r="F4" s="24" t="s">
        <v>43</v>
      </c>
      <c r="G4" s="155">
        <v>160</v>
      </c>
      <c r="H4" s="193" t="s">
        <v>44</v>
      </c>
      <c r="I4" s="155"/>
      <c r="J4" s="155"/>
      <c r="K4" s="155">
        <f t="shared" ref="K4:K12" si="0">0.9*G4+0.1*I4</f>
        <v>144</v>
      </c>
      <c r="L4" s="155"/>
      <c r="M4" s="155"/>
      <c r="N4" s="155">
        <f t="shared" ref="N4:N12" si="1">0.05*E4+0.9*K4+0.05*L4</f>
        <v>132.7</v>
      </c>
      <c r="O4" s="155">
        <v>4</v>
      </c>
      <c r="P4" s="155">
        <v>4</v>
      </c>
    </row>
    <row r="5" s="3" customFormat="1" ht="42" customHeight="1" spans="1:16">
      <c r="A5" s="81">
        <v>2</v>
      </c>
      <c r="B5" s="24" t="s">
        <v>45</v>
      </c>
      <c r="C5" s="155">
        <v>2200500099</v>
      </c>
      <c r="D5" s="24" t="s">
        <v>24</v>
      </c>
      <c r="E5" s="155">
        <v>60</v>
      </c>
      <c r="F5" s="24" t="s">
        <v>46</v>
      </c>
      <c r="G5" s="155"/>
      <c r="H5" s="155"/>
      <c r="I5" s="155"/>
      <c r="J5" s="155"/>
      <c r="K5" s="155">
        <f t="shared" si="0"/>
        <v>0</v>
      </c>
      <c r="L5" s="155"/>
      <c r="M5" s="155"/>
      <c r="N5" s="155">
        <f t="shared" si="1"/>
        <v>3</v>
      </c>
      <c r="O5" s="155">
        <v>8</v>
      </c>
      <c r="P5" s="155">
        <v>8</v>
      </c>
    </row>
    <row r="6" s="3" customFormat="1" ht="60" spans="1:16">
      <c r="A6" s="81">
        <v>3</v>
      </c>
      <c r="B6" s="24" t="s">
        <v>47</v>
      </c>
      <c r="C6" s="155">
        <v>2200500100</v>
      </c>
      <c r="D6" s="24" t="s">
        <v>24</v>
      </c>
      <c r="E6" s="155">
        <v>73</v>
      </c>
      <c r="F6" s="24" t="s">
        <v>48</v>
      </c>
      <c r="G6" s="155">
        <v>440</v>
      </c>
      <c r="H6" s="193" t="s">
        <v>49</v>
      </c>
      <c r="I6" s="155">
        <v>0</v>
      </c>
      <c r="J6" s="155"/>
      <c r="K6" s="155">
        <f t="shared" si="0"/>
        <v>396</v>
      </c>
      <c r="L6" s="155">
        <v>5</v>
      </c>
      <c r="M6" s="24" t="s">
        <v>50</v>
      </c>
      <c r="N6" s="155">
        <f t="shared" si="1"/>
        <v>360.3</v>
      </c>
      <c r="O6" s="155">
        <v>1</v>
      </c>
      <c r="P6" s="155">
        <v>1</v>
      </c>
    </row>
    <row r="7" s="75" customFormat="1" ht="42" customHeight="1" spans="1:16">
      <c r="A7" s="81">
        <v>4</v>
      </c>
      <c r="B7" s="24" t="s">
        <v>51</v>
      </c>
      <c r="C7" s="155">
        <v>2200500102</v>
      </c>
      <c r="D7" s="24" t="s">
        <v>24</v>
      </c>
      <c r="E7" s="155">
        <v>66</v>
      </c>
      <c r="F7" s="193" t="s">
        <v>52</v>
      </c>
      <c r="G7" s="155">
        <v>5</v>
      </c>
      <c r="H7" s="24" t="s">
        <v>53</v>
      </c>
      <c r="I7" s="155"/>
      <c r="J7" s="155"/>
      <c r="K7" s="155">
        <f t="shared" si="0"/>
        <v>4.5</v>
      </c>
      <c r="L7" s="155">
        <v>75</v>
      </c>
      <c r="M7" s="24" t="s">
        <v>54</v>
      </c>
      <c r="N7" s="160">
        <f t="shared" si="1"/>
        <v>11.1</v>
      </c>
      <c r="O7" s="155">
        <v>7</v>
      </c>
      <c r="P7" s="155">
        <v>7</v>
      </c>
    </row>
    <row r="8" s="75" customFormat="1" ht="42" customHeight="1" spans="1:16">
      <c r="A8" s="81">
        <v>5</v>
      </c>
      <c r="B8" s="24" t="s">
        <v>55</v>
      </c>
      <c r="C8" s="155">
        <v>2200500103</v>
      </c>
      <c r="D8" s="24" t="s">
        <v>24</v>
      </c>
      <c r="E8" s="155">
        <v>64</v>
      </c>
      <c r="F8" s="24" t="s">
        <v>56</v>
      </c>
      <c r="G8" s="155">
        <v>200</v>
      </c>
      <c r="H8" s="193" t="s">
        <v>57</v>
      </c>
      <c r="I8" s="155">
        <v>0</v>
      </c>
      <c r="J8" s="155"/>
      <c r="K8" s="155">
        <f t="shared" si="0"/>
        <v>180</v>
      </c>
      <c r="L8" s="155">
        <v>0</v>
      </c>
      <c r="M8" s="155"/>
      <c r="N8" s="155">
        <f t="shared" si="1"/>
        <v>165.2</v>
      </c>
      <c r="O8" s="155">
        <v>2</v>
      </c>
      <c r="P8" s="155">
        <v>2</v>
      </c>
    </row>
    <row r="9" s="3" customFormat="1" ht="67.5" spans="1:16">
      <c r="A9" s="81">
        <v>6</v>
      </c>
      <c r="B9" s="24" t="s">
        <v>58</v>
      </c>
      <c r="C9" s="155">
        <v>2200500104</v>
      </c>
      <c r="D9" s="24" t="s">
        <v>24</v>
      </c>
      <c r="E9" s="155">
        <v>81</v>
      </c>
      <c r="F9" s="24" t="s">
        <v>59</v>
      </c>
      <c r="G9" s="155">
        <v>5</v>
      </c>
      <c r="H9" s="24" t="s">
        <v>60</v>
      </c>
      <c r="I9" s="155">
        <v>0</v>
      </c>
      <c r="J9" s="155"/>
      <c r="K9" s="155">
        <f t="shared" si="0"/>
        <v>4.5</v>
      </c>
      <c r="L9" s="155">
        <v>70</v>
      </c>
      <c r="M9" s="24" t="s">
        <v>61</v>
      </c>
      <c r="N9" s="160">
        <f t="shared" si="1"/>
        <v>11.6</v>
      </c>
      <c r="O9" s="155">
        <v>6</v>
      </c>
      <c r="P9" s="155">
        <v>6</v>
      </c>
    </row>
    <row r="10" s="3" customFormat="1" ht="42" customHeight="1" spans="1:16">
      <c r="A10" s="81">
        <v>7</v>
      </c>
      <c r="B10" s="24" t="s">
        <v>62</v>
      </c>
      <c r="C10" s="155">
        <v>2200500105</v>
      </c>
      <c r="D10" s="24" t="s">
        <v>24</v>
      </c>
      <c r="E10" s="155">
        <v>60</v>
      </c>
      <c r="F10" s="24" t="s">
        <v>46</v>
      </c>
      <c r="G10" s="155"/>
      <c r="H10" s="155"/>
      <c r="I10" s="155"/>
      <c r="J10" s="155"/>
      <c r="K10" s="155">
        <f t="shared" si="0"/>
        <v>0</v>
      </c>
      <c r="L10" s="155"/>
      <c r="M10" s="155"/>
      <c r="N10" s="155">
        <f t="shared" si="1"/>
        <v>3</v>
      </c>
      <c r="O10" s="155">
        <v>8</v>
      </c>
      <c r="P10" s="155">
        <v>8</v>
      </c>
    </row>
    <row r="11" s="3" customFormat="1" ht="42" customHeight="1" spans="1:16">
      <c r="A11" s="81">
        <v>8</v>
      </c>
      <c r="B11" s="24" t="s">
        <v>63</v>
      </c>
      <c r="C11" s="155">
        <v>2200500106</v>
      </c>
      <c r="D11" s="24" t="s">
        <v>24</v>
      </c>
      <c r="E11" s="155">
        <v>64</v>
      </c>
      <c r="F11" s="24" t="s">
        <v>64</v>
      </c>
      <c r="G11" s="155">
        <v>100</v>
      </c>
      <c r="H11" s="155" t="s">
        <v>65</v>
      </c>
      <c r="I11" s="155">
        <v>0</v>
      </c>
      <c r="J11" s="155"/>
      <c r="K11" s="155">
        <f t="shared" si="0"/>
        <v>90</v>
      </c>
      <c r="L11" s="155">
        <v>0</v>
      </c>
      <c r="M11" s="155"/>
      <c r="N11" s="155">
        <f t="shared" si="1"/>
        <v>84.2</v>
      </c>
      <c r="O11" s="155">
        <v>5</v>
      </c>
      <c r="P11" s="155">
        <v>5</v>
      </c>
    </row>
    <row r="12" s="3" customFormat="1" ht="45" spans="1:16">
      <c r="A12" s="81">
        <v>9</v>
      </c>
      <c r="B12" s="24" t="s">
        <v>66</v>
      </c>
      <c r="C12" s="155">
        <v>2200500107</v>
      </c>
      <c r="D12" s="24" t="s">
        <v>24</v>
      </c>
      <c r="E12" s="155">
        <v>62</v>
      </c>
      <c r="F12" s="24" t="s">
        <v>67</v>
      </c>
      <c r="G12" s="155">
        <v>170</v>
      </c>
      <c r="H12" s="193" t="s">
        <v>68</v>
      </c>
      <c r="I12" s="155">
        <v>0</v>
      </c>
      <c r="J12" s="155"/>
      <c r="K12" s="155">
        <f t="shared" si="0"/>
        <v>153</v>
      </c>
      <c r="L12" s="155">
        <v>0</v>
      </c>
      <c r="M12" s="155"/>
      <c r="N12" s="155">
        <f t="shared" si="1"/>
        <v>140.8</v>
      </c>
      <c r="O12" s="155">
        <v>3</v>
      </c>
      <c r="P12" s="155">
        <v>3</v>
      </c>
    </row>
  </sheetData>
  <mergeCells count="4">
    <mergeCell ref="A1:P1"/>
    <mergeCell ref="E2:F2"/>
    <mergeCell ref="G2:K2"/>
    <mergeCell ref="L2:M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U8" sqref="U8"/>
    </sheetView>
  </sheetViews>
  <sheetFormatPr defaultColWidth="9" defaultRowHeight="13.5"/>
  <cols>
    <col min="1" max="2" width="9" style="167"/>
    <col min="3" max="3" width="11.5" style="167" customWidth="1"/>
    <col min="4" max="5" width="9" style="167"/>
    <col min="6" max="6" width="12.5" style="167" customWidth="1"/>
    <col min="7" max="9" width="9" style="167"/>
    <col min="10" max="10" width="16.25" style="167" customWidth="1"/>
    <col min="11" max="12" width="9" style="167"/>
    <col min="13" max="13" width="9.375" style="167"/>
    <col min="14" max="15" width="9" style="167"/>
    <col min="16" max="16" width="9.375" style="167"/>
    <col min="17" max="16384" width="9" style="167"/>
  </cols>
  <sheetData>
    <row r="1" ht="21" spans="1:17">
      <c r="A1" s="168" t="s">
        <v>69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ht="15" spans="1:17">
      <c r="A2" s="170" t="s">
        <v>1</v>
      </c>
      <c r="B2" s="171" t="s">
        <v>70</v>
      </c>
      <c r="C2" s="171" t="s">
        <v>3</v>
      </c>
      <c r="D2" s="171" t="s">
        <v>4</v>
      </c>
      <c r="E2" s="171" t="s">
        <v>71</v>
      </c>
      <c r="F2" s="172"/>
      <c r="G2" s="172"/>
      <c r="H2" s="172"/>
      <c r="I2" s="171" t="s">
        <v>72</v>
      </c>
      <c r="J2" s="172"/>
      <c r="K2" s="172"/>
      <c r="L2" s="172"/>
      <c r="M2" s="172"/>
      <c r="N2" s="171" t="s">
        <v>73</v>
      </c>
      <c r="O2" s="172"/>
      <c r="P2" s="183" t="s">
        <v>8</v>
      </c>
      <c r="Q2" s="190" t="s">
        <v>9</v>
      </c>
    </row>
    <row r="3" ht="54.75" spans="1:17">
      <c r="A3" s="173"/>
      <c r="B3" s="174"/>
      <c r="C3" s="174"/>
      <c r="D3" s="174"/>
      <c r="E3" s="174" t="s">
        <v>11</v>
      </c>
      <c r="F3" s="175" t="s">
        <v>12</v>
      </c>
      <c r="G3" s="176" t="s">
        <v>74</v>
      </c>
      <c r="H3" s="177" t="s">
        <v>14</v>
      </c>
      <c r="I3" s="176" t="s">
        <v>13</v>
      </c>
      <c r="J3" s="177" t="s">
        <v>14</v>
      </c>
      <c r="K3" s="174" t="s">
        <v>15</v>
      </c>
      <c r="L3" s="177" t="s">
        <v>14</v>
      </c>
      <c r="M3" s="174" t="s">
        <v>75</v>
      </c>
      <c r="N3" s="174" t="s">
        <v>17</v>
      </c>
      <c r="O3" s="175" t="s">
        <v>14</v>
      </c>
      <c r="P3" s="184" t="s">
        <v>18</v>
      </c>
      <c r="Q3" s="191"/>
    </row>
    <row r="4" ht="54.75" spans="1:17">
      <c r="A4" s="173">
        <v>1</v>
      </c>
      <c r="B4" s="178" t="s">
        <v>76</v>
      </c>
      <c r="C4" s="179">
        <v>2210500101</v>
      </c>
      <c r="D4" s="180" t="s">
        <v>24</v>
      </c>
      <c r="E4" s="178">
        <v>64</v>
      </c>
      <c r="F4" s="179" t="s">
        <v>77</v>
      </c>
      <c r="G4" s="181">
        <v>86</v>
      </c>
      <c r="H4" s="180" t="s">
        <v>78</v>
      </c>
      <c r="I4" s="185">
        <v>450</v>
      </c>
      <c r="J4" s="180" t="s">
        <v>79</v>
      </c>
      <c r="K4" s="182"/>
      <c r="L4" s="180"/>
      <c r="M4" s="186">
        <f t="shared" ref="M4:M10" si="0">0.5*G4+0.4*I4+0.1*K4</f>
        <v>223</v>
      </c>
      <c r="N4" s="182"/>
      <c r="O4" s="180"/>
      <c r="P4" s="187">
        <f t="shared" ref="P4:P10" si="1">0.05*E4+0.9*M4+0.05*N4</f>
        <v>203.9</v>
      </c>
      <c r="Q4" s="180">
        <v>1</v>
      </c>
    </row>
    <row r="5" ht="54.75" spans="1:17">
      <c r="A5" s="173">
        <v>2</v>
      </c>
      <c r="B5" s="178" t="str">
        <f>'[1]考评一年级（包括博士一年级）综测汇总表'!B5</f>
        <v>韩国莹</v>
      </c>
      <c r="C5" s="179" t="str">
        <f>'[1]考评一年级（包括博士一年级）综测汇总表'!C5</f>
        <v>2210500102</v>
      </c>
      <c r="D5" s="180" t="str">
        <f>'[1]考评一年级（包括博士一年级）综测汇总表'!D5</f>
        <v>农林经济管理</v>
      </c>
      <c r="E5" s="182">
        <f>'[1]考评一年级（包括博士一年级）综测汇总表'!E5</f>
        <v>64</v>
      </c>
      <c r="F5" s="180" t="str">
        <f>'[1]考评一年级（包括博士一年级）综测汇总表'!F5</f>
        <v>学院学术活动5次</v>
      </c>
      <c r="G5" s="181">
        <f>'[1]考评一年级（包括博士一年级）综测汇总表'!G5</f>
        <v>90.14</v>
      </c>
      <c r="H5" s="180" t="s">
        <v>78</v>
      </c>
      <c r="I5" s="185">
        <f>'[1]考评一年级（包括博士一年级）综测汇总表'!I5</f>
        <v>190</v>
      </c>
      <c r="J5" s="180" t="s">
        <v>80</v>
      </c>
      <c r="K5" s="182"/>
      <c r="L5" s="180"/>
      <c r="M5" s="186">
        <f t="shared" si="0"/>
        <v>121.07</v>
      </c>
      <c r="N5" s="182"/>
      <c r="O5" s="180"/>
      <c r="P5" s="187">
        <f t="shared" si="1"/>
        <v>112.163</v>
      </c>
      <c r="Q5" s="180">
        <v>3</v>
      </c>
    </row>
    <row r="6" ht="68.25" spans="1:17">
      <c r="A6" s="173">
        <v>3</v>
      </c>
      <c r="B6" s="178" t="s">
        <v>81</v>
      </c>
      <c r="C6" s="179">
        <v>2210500103</v>
      </c>
      <c r="D6" s="180" t="s">
        <v>24</v>
      </c>
      <c r="E6" s="182">
        <v>68</v>
      </c>
      <c r="F6" s="180" t="s">
        <v>82</v>
      </c>
      <c r="G6" s="181">
        <v>89.14</v>
      </c>
      <c r="H6" s="180" t="s">
        <v>78</v>
      </c>
      <c r="I6" s="185">
        <v>35</v>
      </c>
      <c r="J6" s="180" t="s">
        <v>83</v>
      </c>
      <c r="K6" s="182"/>
      <c r="L6" s="180"/>
      <c r="M6" s="186">
        <f t="shared" si="0"/>
        <v>58.57</v>
      </c>
      <c r="N6" s="182">
        <v>50</v>
      </c>
      <c r="O6" s="180" t="s">
        <v>84</v>
      </c>
      <c r="P6" s="187">
        <f t="shared" si="1"/>
        <v>58.613</v>
      </c>
      <c r="Q6" s="180">
        <v>4</v>
      </c>
    </row>
    <row r="7" ht="27.75" spans="1:17">
      <c r="A7" s="173">
        <v>4</v>
      </c>
      <c r="B7" s="178" t="s">
        <v>85</v>
      </c>
      <c r="C7" s="179">
        <v>2210500104</v>
      </c>
      <c r="D7" s="180" t="s">
        <v>24</v>
      </c>
      <c r="E7" s="182">
        <v>66</v>
      </c>
      <c r="F7" s="180" t="s">
        <v>86</v>
      </c>
      <c r="G7" s="181">
        <v>85.75</v>
      </c>
      <c r="H7" s="180" t="s">
        <v>78</v>
      </c>
      <c r="I7" s="185"/>
      <c r="J7" s="180"/>
      <c r="K7" s="182"/>
      <c r="L7" s="180"/>
      <c r="M7" s="186">
        <f t="shared" si="0"/>
        <v>42.875</v>
      </c>
      <c r="N7" s="182">
        <v>70</v>
      </c>
      <c r="O7" s="180" t="s">
        <v>87</v>
      </c>
      <c r="P7" s="187">
        <f t="shared" si="1"/>
        <v>45.3875</v>
      </c>
      <c r="Q7" s="180">
        <v>5</v>
      </c>
    </row>
    <row r="8" ht="27.75" spans="1:17">
      <c r="A8" s="173">
        <v>5</v>
      </c>
      <c r="B8" s="178" t="s">
        <v>88</v>
      </c>
      <c r="C8" s="179">
        <v>2210500105</v>
      </c>
      <c r="D8" s="180" t="s">
        <v>24</v>
      </c>
      <c r="E8" s="182">
        <v>72</v>
      </c>
      <c r="F8" s="180" t="s">
        <v>89</v>
      </c>
      <c r="G8" s="181">
        <v>89.3125</v>
      </c>
      <c r="H8" s="180" t="s">
        <v>78</v>
      </c>
      <c r="I8" s="188"/>
      <c r="J8" s="189"/>
      <c r="K8" s="182"/>
      <c r="L8" s="180"/>
      <c r="M8" s="186">
        <f t="shared" si="0"/>
        <v>44.65625</v>
      </c>
      <c r="N8" s="180">
        <v>5</v>
      </c>
      <c r="O8" s="180" t="s">
        <v>90</v>
      </c>
      <c r="P8" s="187">
        <f t="shared" si="1"/>
        <v>44.040625</v>
      </c>
      <c r="Q8" s="180">
        <v>6</v>
      </c>
    </row>
    <row r="9" ht="68.25" spans="1:17">
      <c r="A9" s="173">
        <v>6</v>
      </c>
      <c r="B9" s="178" t="s">
        <v>91</v>
      </c>
      <c r="C9" s="179">
        <v>2210500106</v>
      </c>
      <c r="D9" s="180" t="s">
        <v>24</v>
      </c>
      <c r="E9" s="182">
        <v>68</v>
      </c>
      <c r="F9" s="180" t="s">
        <v>92</v>
      </c>
      <c r="G9" s="181">
        <v>90.25</v>
      </c>
      <c r="H9" s="180" t="s">
        <v>78</v>
      </c>
      <c r="I9" s="185">
        <v>235</v>
      </c>
      <c r="J9" s="180" t="s">
        <v>93</v>
      </c>
      <c r="K9" s="182"/>
      <c r="L9" s="180"/>
      <c r="M9" s="186">
        <f t="shared" si="0"/>
        <v>139.125</v>
      </c>
      <c r="N9" s="182">
        <v>10</v>
      </c>
      <c r="O9" s="180" t="s">
        <v>94</v>
      </c>
      <c r="P9" s="187">
        <f t="shared" si="1"/>
        <v>129.1125</v>
      </c>
      <c r="Q9" s="180">
        <v>2</v>
      </c>
    </row>
    <row r="10" ht="41.25" spans="1:17">
      <c r="A10" s="173">
        <v>7</v>
      </c>
      <c r="B10" s="178" t="s">
        <v>95</v>
      </c>
      <c r="C10" s="179">
        <v>2210500107</v>
      </c>
      <c r="D10" s="180" t="s">
        <v>24</v>
      </c>
      <c r="E10" s="182">
        <v>66</v>
      </c>
      <c r="F10" s="180" t="s">
        <v>96</v>
      </c>
      <c r="G10" s="181">
        <v>85.57</v>
      </c>
      <c r="H10" s="180" t="s">
        <v>78</v>
      </c>
      <c r="I10" s="185"/>
      <c r="J10" s="180"/>
      <c r="K10" s="182"/>
      <c r="L10" s="180"/>
      <c r="M10" s="186">
        <f t="shared" si="0"/>
        <v>42.785</v>
      </c>
      <c r="N10" s="182"/>
      <c r="O10" s="180"/>
      <c r="P10" s="187">
        <f t="shared" si="1"/>
        <v>41.8065</v>
      </c>
      <c r="Q10" s="180">
        <v>7</v>
      </c>
    </row>
  </sheetData>
  <mergeCells count="4">
    <mergeCell ref="A1:Q1"/>
    <mergeCell ref="E2:F2"/>
    <mergeCell ref="I2:M2"/>
    <mergeCell ref="N2:O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opLeftCell="A25" workbookViewId="0">
      <selection activeCell="J31" sqref="J31"/>
    </sheetView>
  </sheetViews>
  <sheetFormatPr defaultColWidth="9" defaultRowHeight="13.5"/>
  <cols>
    <col min="1" max="1" width="6.775" style="140"/>
    <col min="2" max="2" width="9" style="140"/>
    <col min="3" max="3" width="15.2166666666667" style="140"/>
    <col min="4" max="4" width="11.3333333333333" style="140" customWidth="1"/>
    <col min="5" max="5" width="9.21666666666667" style="140"/>
    <col min="6" max="6" width="23.3333333333333" style="140" customWidth="1"/>
    <col min="7" max="7" width="9.21666666666667" style="140"/>
    <col min="8" max="8" width="18" style="140" customWidth="1"/>
    <col min="9" max="9" width="12.3333333333333" style="140"/>
    <col min="10" max="10" width="17.2166666666667" style="140" customWidth="1"/>
    <col min="11" max="11" width="13" style="140" customWidth="1"/>
    <col min="12" max="12" width="9.21666666666667" style="140"/>
    <col min="13" max="13" width="20.3333333333333" style="140" customWidth="1"/>
    <col min="14" max="14" width="17" style="140" customWidth="1"/>
    <col min="15" max="15" width="12.775" style="140" customWidth="1"/>
    <col min="16" max="16384" width="9" style="140"/>
  </cols>
  <sheetData>
    <row r="1" s="138" customFormat="1" ht="52.5" customHeight="1" spans="1:15">
      <c r="A1" s="142" t="s">
        <v>97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2" s="139" customFormat="1" ht="26.25" customHeight="1" spans="1:15">
      <c r="A2" s="144" t="s">
        <v>1</v>
      </c>
      <c r="B2" s="144" t="s">
        <v>2</v>
      </c>
      <c r="C2" s="144" t="s">
        <v>3</v>
      </c>
      <c r="D2" s="144" t="s">
        <v>4</v>
      </c>
      <c r="E2" s="145" t="s">
        <v>5</v>
      </c>
      <c r="F2" s="146"/>
      <c r="G2" s="145" t="s">
        <v>6</v>
      </c>
      <c r="H2" s="147"/>
      <c r="I2" s="147"/>
      <c r="J2" s="147"/>
      <c r="K2" s="146"/>
      <c r="L2" s="145" t="s">
        <v>7</v>
      </c>
      <c r="M2" s="146"/>
      <c r="N2" s="144" t="s">
        <v>8</v>
      </c>
      <c r="O2" s="144" t="s">
        <v>9</v>
      </c>
    </row>
    <row r="3" s="138" customFormat="1" ht="26.25" customHeight="1" spans="1:15">
      <c r="A3" s="148"/>
      <c r="B3" s="148"/>
      <c r="C3" s="148"/>
      <c r="D3" s="148"/>
      <c r="E3" s="148" t="s">
        <v>11</v>
      </c>
      <c r="F3" s="149" t="s">
        <v>12</v>
      </c>
      <c r="G3" s="148" t="s">
        <v>13</v>
      </c>
      <c r="H3" s="150" t="s">
        <v>14</v>
      </c>
      <c r="I3" s="148" t="s">
        <v>15</v>
      </c>
      <c r="J3" s="150" t="s">
        <v>14</v>
      </c>
      <c r="K3" s="148" t="s">
        <v>16</v>
      </c>
      <c r="L3" s="148" t="s">
        <v>17</v>
      </c>
      <c r="M3" s="149" t="s">
        <v>14</v>
      </c>
      <c r="N3" s="148" t="s">
        <v>18</v>
      </c>
      <c r="O3" s="148"/>
    </row>
    <row r="4" s="138" customFormat="1" ht="90" spans="1:15">
      <c r="A4" s="148">
        <v>1</v>
      </c>
      <c r="B4" s="151" t="s">
        <v>98</v>
      </c>
      <c r="C4" s="152">
        <v>8200510416</v>
      </c>
      <c r="D4" s="153" t="s">
        <v>99</v>
      </c>
      <c r="E4" s="152">
        <v>100</v>
      </c>
      <c r="F4" s="154" t="s">
        <v>100</v>
      </c>
      <c r="G4" s="152">
        <v>60</v>
      </c>
      <c r="H4" s="154" t="s">
        <v>101</v>
      </c>
      <c r="I4" s="160"/>
      <c r="J4" s="152"/>
      <c r="K4" s="161">
        <f t="shared" ref="K4:K9" si="0">0.9*G4+0.1*I4</f>
        <v>54</v>
      </c>
      <c r="L4" s="152">
        <v>80</v>
      </c>
      <c r="M4" s="152" t="s">
        <v>102</v>
      </c>
      <c r="N4" s="160">
        <f t="shared" ref="N4:N38" si="1">0.05*E4+K4*0.9+L4*0.05</f>
        <v>57.6</v>
      </c>
      <c r="O4" s="152">
        <v>1</v>
      </c>
    </row>
    <row r="5" s="138" customFormat="1" ht="28.5" spans="1:15">
      <c r="A5" s="148">
        <v>2</v>
      </c>
      <c r="B5" s="151" t="s">
        <v>103</v>
      </c>
      <c r="C5" s="152">
        <v>8200510411</v>
      </c>
      <c r="D5" s="151" t="s">
        <v>99</v>
      </c>
      <c r="E5" s="152">
        <v>84</v>
      </c>
      <c r="F5" s="151" t="s">
        <v>104</v>
      </c>
      <c r="G5" s="152">
        <v>50</v>
      </c>
      <c r="H5" s="151" t="s">
        <v>105</v>
      </c>
      <c r="I5" s="160"/>
      <c r="J5" s="152"/>
      <c r="K5" s="161">
        <f t="shared" si="0"/>
        <v>45</v>
      </c>
      <c r="L5" s="152">
        <v>5</v>
      </c>
      <c r="M5" s="154" t="s">
        <v>106</v>
      </c>
      <c r="N5" s="160">
        <f t="shared" si="1"/>
        <v>44.95</v>
      </c>
      <c r="O5" s="152">
        <v>2</v>
      </c>
    </row>
    <row r="6" s="138" customFormat="1" ht="28.5" spans="1:15">
      <c r="A6" s="148">
        <v>3</v>
      </c>
      <c r="B6" s="153" t="s">
        <v>107</v>
      </c>
      <c r="C6" s="152">
        <v>8200510413</v>
      </c>
      <c r="D6" s="153" t="s">
        <v>99</v>
      </c>
      <c r="E6" s="152">
        <v>78</v>
      </c>
      <c r="F6" s="152" t="s">
        <v>108</v>
      </c>
      <c r="G6" s="152">
        <v>50</v>
      </c>
      <c r="H6" s="152" t="s">
        <v>109</v>
      </c>
      <c r="I6" s="160"/>
      <c r="J6" s="151"/>
      <c r="K6" s="161">
        <f t="shared" si="0"/>
        <v>45</v>
      </c>
      <c r="L6" s="152">
        <v>5</v>
      </c>
      <c r="M6" s="151" t="s">
        <v>110</v>
      </c>
      <c r="N6" s="160">
        <f t="shared" si="1"/>
        <v>44.65</v>
      </c>
      <c r="O6" s="152">
        <v>3</v>
      </c>
    </row>
    <row r="7" s="138" customFormat="1" ht="30" spans="1:15">
      <c r="A7" s="148">
        <v>4</v>
      </c>
      <c r="B7" s="152" t="s">
        <v>111</v>
      </c>
      <c r="C7" s="152">
        <v>8200510414</v>
      </c>
      <c r="D7" s="151" t="s">
        <v>99</v>
      </c>
      <c r="E7" s="152">
        <v>76</v>
      </c>
      <c r="F7" s="154" t="s">
        <v>112</v>
      </c>
      <c r="G7" s="152">
        <v>48</v>
      </c>
      <c r="H7" s="154" t="s">
        <v>113</v>
      </c>
      <c r="I7" s="160"/>
      <c r="J7" s="152"/>
      <c r="K7" s="161">
        <f t="shared" si="0"/>
        <v>43.2</v>
      </c>
      <c r="L7" s="152">
        <v>5</v>
      </c>
      <c r="M7" s="152" t="s">
        <v>90</v>
      </c>
      <c r="N7" s="160">
        <f t="shared" si="1"/>
        <v>42.93</v>
      </c>
      <c r="O7" s="152">
        <v>4</v>
      </c>
    </row>
    <row r="8" s="138" customFormat="1" ht="39" customHeight="1" spans="1:15">
      <c r="A8" s="148">
        <v>5</v>
      </c>
      <c r="B8" s="153" t="s">
        <v>114</v>
      </c>
      <c r="C8" s="152">
        <v>8200510426</v>
      </c>
      <c r="D8" s="153" t="s">
        <v>99</v>
      </c>
      <c r="E8" s="152">
        <v>65</v>
      </c>
      <c r="F8" s="152" t="s">
        <v>115</v>
      </c>
      <c r="G8" s="152">
        <v>30</v>
      </c>
      <c r="H8" s="152" t="s">
        <v>116</v>
      </c>
      <c r="I8" s="160"/>
      <c r="J8" s="153" t="s">
        <v>117</v>
      </c>
      <c r="K8" s="161">
        <f t="shared" si="0"/>
        <v>27</v>
      </c>
      <c r="L8" s="152">
        <v>10</v>
      </c>
      <c r="M8" s="153" t="s">
        <v>118</v>
      </c>
      <c r="N8" s="160">
        <f t="shared" si="1"/>
        <v>28.05</v>
      </c>
      <c r="O8" s="152">
        <v>5</v>
      </c>
    </row>
    <row r="9" s="138" customFormat="1" ht="60" spans="1:15">
      <c r="A9" s="148">
        <v>6</v>
      </c>
      <c r="B9" s="151" t="s">
        <v>119</v>
      </c>
      <c r="C9" s="152">
        <v>8200510422</v>
      </c>
      <c r="D9" s="151" t="s">
        <v>99</v>
      </c>
      <c r="E9" s="152">
        <v>86</v>
      </c>
      <c r="F9" s="154" t="s">
        <v>120</v>
      </c>
      <c r="G9" s="152">
        <v>10</v>
      </c>
      <c r="H9" s="152" t="s">
        <v>121</v>
      </c>
      <c r="I9" s="160">
        <f>2000/12</f>
        <v>166.666666666667</v>
      </c>
      <c r="J9" s="152" t="s">
        <v>122</v>
      </c>
      <c r="K9" s="161">
        <f t="shared" si="0"/>
        <v>25.6666666666667</v>
      </c>
      <c r="L9" s="152">
        <v>5</v>
      </c>
      <c r="M9" s="151" t="s">
        <v>123</v>
      </c>
      <c r="N9" s="160">
        <f t="shared" si="1"/>
        <v>27.65</v>
      </c>
      <c r="O9" s="152">
        <v>6</v>
      </c>
    </row>
    <row r="10" s="138" customFormat="1" ht="43.5" spans="1:15">
      <c r="A10" s="148">
        <v>7</v>
      </c>
      <c r="B10" s="21" t="s">
        <v>124</v>
      </c>
      <c r="C10" s="155">
        <v>8200510427</v>
      </c>
      <c r="D10" s="21" t="s">
        <v>125</v>
      </c>
      <c r="E10" s="155">
        <v>76</v>
      </c>
      <c r="F10" s="155" t="s">
        <v>126</v>
      </c>
      <c r="G10" s="155">
        <v>20</v>
      </c>
      <c r="H10" s="155" t="s">
        <v>127</v>
      </c>
      <c r="I10" s="155"/>
      <c r="J10" s="21" t="s">
        <v>117</v>
      </c>
      <c r="K10" s="155">
        <v>18</v>
      </c>
      <c r="L10" s="155">
        <v>80</v>
      </c>
      <c r="M10" s="21" t="s">
        <v>128</v>
      </c>
      <c r="N10" s="160">
        <f t="shared" si="1"/>
        <v>24</v>
      </c>
      <c r="O10" s="152">
        <v>7</v>
      </c>
    </row>
    <row r="11" s="138" customFormat="1" ht="54" spans="1:15">
      <c r="A11" s="148">
        <v>8</v>
      </c>
      <c r="B11" s="156" t="s">
        <v>129</v>
      </c>
      <c r="C11" s="152">
        <v>8200510438</v>
      </c>
      <c r="D11" s="153" t="s">
        <v>99</v>
      </c>
      <c r="E11" s="152">
        <v>100</v>
      </c>
      <c r="F11" s="156" t="s">
        <v>130</v>
      </c>
      <c r="G11" s="152">
        <v>20</v>
      </c>
      <c r="H11" s="156" t="s">
        <v>131</v>
      </c>
      <c r="I11" s="160"/>
      <c r="J11" s="152"/>
      <c r="K11" s="161">
        <f t="shared" ref="K11:K21" si="2">0.9*G11+0.1*I11</f>
        <v>18</v>
      </c>
      <c r="L11" s="152">
        <v>55</v>
      </c>
      <c r="M11" s="156" t="s">
        <v>132</v>
      </c>
      <c r="N11" s="160">
        <f t="shared" si="1"/>
        <v>23.95</v>
      </c>
      <c r="O11" s="152">
        <v>8</v>
      </c>
    </row>
    <row r="12" s="140" customFormat="1" ht="40.5" spans="1:15">
      <c r="A12" s="148">
        <v>9</v>
      </c>
      <c r="B12" s="156" t="s">
        <v>133</v>
      </c>
      <c r="C12" s="152">
        <v>8200510439</v>
      </c>
      <c r="D12" s="151" t="s">
        <v>99</v>
      </c>
      <c r="E12" s="152">
        <v>98</v>
      </c>
      <c r="F12" s="156" t="s">
        <v>134</v>
      </c>
      <c r="G12" s="152">
        <v>20</v>
      </c>
      <c r="H12" s="156" t="s">
        <v>131</v>
      </c>
      <c r="I12" s="160"/>
      <c r="J12" s="152"/>
      <c r="K12" s="161">
        <f t="shared" si="2"/>
        <v>18</v>
      </c>
      <c r="L12" s="152">
        <v>50</v>
      </c>
      <c r="M12" s="156" t="s">
        <v>135</v>
      </c>
      <c r="N12" s="160">
        <f t="shared" si="1"/>
        <v>23.6</v>
      </c>
      <c r="O12" s="152">
        <v>9</v>
      </c>
    </row>
    <row r="13" s="140" customFormat="1" ht="58.5" spans="1:15">
      <c r="A13" s="148">
        <v>10</v>
      </c>
      <c r="B13" s="151" t="s">
        <v>136</v>
      </c>
      <c r="C13" s="152">
        <v>8200510420</v>
      </c>
      <c r="D13" s="151" t="s">
        <v>99</v>
      </c>
      <c r="E13" s="152">
        <v>100</v>
      </c>
      <c r="F13" s="151" t="s">
        <v>137</v>
      </c>
      <c r="G13" s="152">
        <v>20</v>
      </c>
      <c r="H13" s="151" t="s">
        <v>138</v>
      </c>
      <c r="I13" s="160"/>
      <c r="J13" s="151"/>
      <c r="K13" s="161">
        <f t="shared" si="2"/>
        <v>18</v>
      </c>
      <c r="L13" s="152">
        <v>45</v>
      </c>
      <c r="M13" s="151" t="s">
        <v>139</v>
      </c>
      <c r="N13" s="160">
        <f t="shared" si="1"/>
        <v>23.45</v>
      </c>
      <c r="O13" s="152">
        <v>10</v>
      </c>
    </row>
    <row r="14" s="138" customFormat="1" ht="30" spans="1:15">
      <c r="A14" s="148">
        <v>11</v>
      </c>
      <c r="B14" s="152" t="s">
        <v>140</v>
      </c>
      <c r="C14" s="152">
        <v>8200510440</v>
      </c>
      <c r="D14" s="153" t="s">
        <v>99</v>
      </c>
      <c r="E14" s="152">
        <v>100</v>
      </c>
      <c r="F14" s="152" t="s">
        <v>141</v>
      </c>
      <c r="G14" s="152">
        <v>20</v>
      </c>
      <c r="H14" s="152" t="s">
        <v>142</v>
      </c>
      <c r="I14" s="160"/>
      <c r="J14" s="152"/>
      <c r="K14" s="161">
        <f t="shared" si="2"/>
        <v>18</v>
      </c>
      <c r="L14" s="152">
        <v>10</v>
      </c>
      <c r="M14" s="152" t="s">
        <v>118</v>
      </c>
      <c r="N14" s="160">
        <f t="shared" si="1"/>
        <v>21.7</v>
      </c>
      <c r="O14" s="152">
        <v>11</v>
      </c>
    </row>
    <row r="15" s="140" customFormat="1" ht="54" spans="1:15">
      <c r="A15" s="148">
        <v>12</v>
      </c>
      <c r="B15" s="151" t="s">
        <v>143</v>
      </c>
      <c r="C15" s="152">
        <v>8200510408</v>
      </c>
      <c r="D15" s="153" t="s">
        <v>99</v>
      </c>
      <c r="E15" s="152">
        <v>100</v>
      </c>
      <c r="F15" s="151" t="s">
        <v>144</v>
      </c>
      <c r="G15" s="152">
        <v>20</v>
      </c>
      <c r="H15" s="152" t="s">
        <v>145</v>
      </c>
      <c r="I15" s="160"/>
      <c r="J15" s="151"/>
      <c r="K15" s="161">
        <f t="shared" si="2"/>
        <v>18</v>
      </c>
      <c r="L15" s="152">
        <v>5</v>
      </c>
      <c r="M15" s="151" t="s">
        <v>90</v>
      </c>
      <c r="N15" s="160">
        <f t="shared" si="1"/>
        <v>21.45</v>
      </c>
      <c r="O15" s="152">
        <v>12</v>
      </c>
    </row>
    <row r="16" s="138" customFormat="1" ht="40.8" customHeight="1" spans="1:15">
      <c r="A16" s="148">
        <v>13</v>
      </c>
      <c r="B16" s="151" t="s">
        <v>146</v>
      </c>
      <c r="C16" s="152">
        <v>8200510412</v>
      </c>
      <c r="D16" s="153" t="s">
        <v>99</v>
      </c>
      <c r="E16" s="152">
        <v>82</v>
      </c>
      <c r="F16" s="154" t="s">
        <v>147</v>
      </c>
      <c r="G16" s="152">
        <v>20</v>
      </c>
      <c r="H16" s="151" t="s">
        <v>148</v>
      </c>
      <c r="I16" s="160"/>
      <c r="J16" s="162" t="s">
        <v>117</v>
      </c>
      <c r="K16" s="161">
        <f t="shared" si="2"/>
        <v>18</v>
      </c>
      <c r="L16" s="163">
        <v>10</v>
      </c>
      <c r="M16" s="151" t="s">
        <v>90</v>
      </c>
      <c r="N16" s="160">
        <f t="shared" si="1"/>
        <v>20.8</v>
      </c>
      <c r="O16" s="152">
        <v>13</v>
      </c>
    </row>
    <row r="17" s="138" customFormat="1" ht="26.25" customHeight="1" spans="1:15">
      <c r="A17" s="148">
        <v>14</v>
      </c>
      <c r="B17" s="153" t="s">
        <v>149</v>
      </c>
      <c r="C17" s="152">
        <v>8200510424</v>
      </c>
      <c r="D17" s="151" t="s">
        <v>99</v>
      </c>
      <c r="E17" s="152">
        <v>61</v>
      </c>
      <c r="F17" s="153" t="s">
        <v>150</v>
      </c>
      <c r="G17" s="152">
        <v>20</v>
      </c>
      <c r="H17" s="152" t="s">
        <v>151</v>
      </c>
      <c r="I17" s="160"/>
      <c r="J17" s="153" t="s">
        <v>117</v>
      </c>
      <c r="K17" s="161">
        <f t="shared" si="2"/>
        <v>18</v>
      </c>
      <c r="L17" s="164">
        <v>30</v>
      </c>
      <c r="M17" s="153" t="s">
        <v>152</v>
      </c>
      <c r="N17" s="160">
        <f t="shared" si="1"/>
        <v>20.75</v>
      </c>
      <c r="O17" s="152">
        <v>14</v>
      </c>
    </row>
    <row r="18" s="138" customFormat="1" ht="15" spans="1:15">
      <c r="A18" s="148">
        <v>15</v>
      </c>
      <c r="B18" s="152" t="s">
        <v>153</v>
      </c>
      <c r="C18" s="152">
        <v>8200510423</v>
      </c>
      <c r="D18" s="151" t="s">
        <v>99</v>
      </c>
      <c r="E18" s="152">
        <v>64</v>
      </c>
      <c r="F18" s="152" t="s">
        <v>154</v>
      </c>
      <c r="G18" s="152">
        <v>20</v>
      </c>
      <c r="H18" s="152" t="s">
        <v>155</v>
      </c>
      <c r="I18" s="160"/>
      <c r="J18" s="152"/>
      <c r="K18" s="161">
        <f t="shared" si="2"/>
        <v>18</v>
      </c>
      <c r="L18" s="152">
        <v>5</v>
      </c>
      <c r="M18" s="152" t="s">
        <v>156</v>
      </c>
      <c r="N18" s="160">
        <f t="shared" si="1"/>
        <v>19.65</v>
      </c>
      <c r="O18" s="152">
        <v>15</v>
      </c>
    </row>
    <row r="19" s="138" customFormat="1" ht="25.5" customHeight="1" spans="1:15">
      <c r="A19" s="148">
        <v>16</v>
      </c>
      <c r="B19" s="151" t="s">
        <v>157</v>
      </c>
      <c r="C19" s="152">
        <v>8200510436</v>
      </c>
      <c r="D19" s="153" t="s">
        <v>99</v>
      </c>
      <c r="E19" s="152">
        <v>62</v>
      </c>
      <c r="F19" s="151" t="s">
        <v>158</v>
      </c>
      <c r="G19" s="152">
        <v>20</v>
      </c>
      <c r="H19" s="152" t="s">
        <v>127</v>
      </c>
      <c r="I19" s="160"/>
      <c r="J19" s="152"/>
      <c r="K19" s="161">
        <f t="shared" si="2"/>
        <v>18</v>
      </c>
      <c r="L19" s="152">
        <v>5</v>
      </c>
      <c r="M19" s="152" t="s">
        <v>159</v>
      </c>
      <c r="N19" s="160">
        <f t="shared" si="1"/>
        <v>19.55</v>
      </c>
      <c r="O19" s="152">
        <v>16</v>
      </c>
    </row>
    <row r="20" s="138" customFormat="1" ht="28.5" spans="1:15">
      <c r="A20" s="148">
        <v>17</v>
      </c>
      <c r="B20" s="151" t="s">
        <v>160</v>
      </c>
      <c r="C20" s="152">
        <v>8200510435</v>
      </c>
      <c r="D20" s="151" t="s">
        <v>99</v>
      </c>
      <c r="E20" s="152">
        <v>62</v>
      </c>
      <c r="F20" s="152" t="s">
        <v>161</v>
      </c>
      <c r="G20" s="152">
        <v>20</v>
      </c>
      <c r="H20" s="154" t="s">
        <v>162</v>
      </c>
      <c r="I20" s="160"/>
      <c r="J20" s="152"/>
      <c r="K20" s="161">
        <f t="shared" si="2"/>
        <v>18</v>
      </c>
      <c r="L20" s="152"/>
      <c r="M20" s="152"/>
      <c r="N20" s="160">
        <f t="shared" si="1"/>
        <v>19.3</v>
      </c>
      <c r="O20" s="152">
        <v>17</v>
      </c>
    </row>
    <row r="21" s="140" customFormat="1" ht="30" spans="1:15">
      <c r="A21" s="148">
        <v>18</v>
      </c>
      <c r="B21" s="153" t="s">
        <v>163</v>
      </c>
      <c r="C21" s="152">
        <v>8200510437</v>
      </c>
      <c r="D21" s="153" t="s">
        <v>99</v>
      </c>
      <c r="E21" s="152">
        <v>62</v>
      </c>
      <c r="F21" s="152" t="s">
        <v>164</v>
      </c>
      <c r="G21" s="152">
        <v>20</v>
      </c>
      <c r="H21" s="152" t="s">
        <v>165</v>
      </c>
      <c r="I21" s="160"/>
      <c r="J21" s="152"/>
      <c r="K21" s="161">
        <f t="shared" si="2"/>
        <v>18</v>
      </c>
      <c r="L21" s="152"/>
      <c r="M21" s="152"/>
      <c r="N21" s="160">
        <f t="shared" si="1"/>
        <v>19.3</v>
      </c>
      <c r="O21" s="152">
        <v>18</v>
      </c>
    </row>
    <row r="22" s="138" customFormat="1" ht="73.5" spans="1:15">
      <c r="A22" s="148">
        <v>19</v>
      </c>
      <c r="B22" s="151" t="s">
        <v>166</v>
      </c>
      <c r="C22" s="152">
        <v>8200510428</v>
      </c>
      <c r="D22" s="151" t="s">
        <v>99</v>
      </c>
      <c r="E22" s="152">
        <v>100</v>
      </c>
      <c r="F22" s="151" t="s">
        <v>167</v>
      </c>
      <c r="G22" s="152">
        <v>0</v>
      </c>
      <c r="H22" s="152"/>
      <c r="I22" s="160">
        <v>90.91</v>
      </c>
      <c r="J22" s="151" t="s">
        <v>168</v>
      </c>
      <c r="K22" s="161">
        <v>9.091</v>
      </c>
      <c r="L22" s="152">
        <v>80</v>
      </c>
      <c r="M22" s="151" t="s">
        <v>169</v>
      </c>
      <c r="N22" s="160">
        <f t="shared" si="1"/>
        <v>17.1819</v>
      </c>
      <c r="O22" s="152">
        <v>19</v>
      </c>
    </row>
    <row r="23" s="138" customFormat="1" ht="55.5" spans="1:15">
      <c r="A23" s="148">
        <v>20</v>
      </c>
      <c r="B23" s="151" t="s">
        <v>170</v>
      </c>
      <c r="C23" s="152">
        <v>8200510419</v>
      </c>
      <c r="D23" s="153" t="s">
        <v>99</v>
      </c>
      <c r="E23" s="152">
        <v>80</v>
      </c>
      <c r="F23" s="151" t="s">
        <v>171</v>
      </c>
      <c r="G23" s="152">
        <v>10</v>
      </c>
      <c r="H23" s="154" t="s">
        <v>172</v>
      </c>
      <c r="I23" s="160">
        <f>800/18</f>
        <v>44.4444444444444</v>
      </c>
      <c r="J23" s="151" t="s">
        <v>173</v>
      </c>
      <c r="K23" s="161">
        <f t="shared" ref="K23:K28" si="3">0.9*G23+0.1*I23</f>
        <v>13.4444444444444</v>
      </c>
      <c r="L23" s="152">
        <v>5</v>
      </c>
      <c r="M23" s="151" t="s">
        <v>174</v>
      </c>
      <c r="N23" s="160">
        <f t="shared" si="1"/>
        <v>16.35</v>
      </c>
      <c r="O23" s="152">
        <v>20</v>
      </c>
    </row>
    <row r="24" s="138" customFormat="1" ht="27" spans="1:15">
      <c r="A24" s="148">
        <v>21</v>
      </c>
      <c r="B24" s="151" t="s">
        <v>175</v>
      </c>
      <c r="C24" s="152">
        <v>8200510410</v>
      </c>
      <c r="D24" s="151" t="s">
        <v>99</v>
      </c>
      <c r="E24" s="152">
        <v>100</v>
      </c>
      <c r="F24" s="151" t="s">
        <v>176</v>
      </c>
      <c r="G24" s="152">
        <v>10</v>
      </c>
      <c r="H24" s="152" t="s">
        <v>177</v>
      </c>
      <c r="I24" s="160"/>
      <c r="J24" s="152"/>
      <c r="K24" s="161">
        <f>0.9*G24+0.1*0</f>
        <v>9</v>
      </c>
      <c r="L24" s="152">
        <v>45</v>
      </c>
      <c r="M24" s="151" t="s">
        <v>178</v>
      </c>
      <c r="N24" s="160">
        <f t="shared" si="1"/>
        <v>15.35</v>
      </c>
      <c r="O24" s="152">
        <v>21</v>
      </c>
    </row>
    <row r="25" s="138" customFormat="1" ht="42" spans="1:15">
      <c r="A25" s="148">
        <v>22</v>
      </c>
      <c r="B25" s="151" t="s">
        <v>179</v>
      </c>
      <c r="C25" s="152">
        <v>8200510417</v>
      </c>
      <c r="D25" s="153" t="s">
        <v>99</v>
      </c>
      <c r="E25" s="152">
        <f>60+16+5+5+10+4</f>
        <v>100</v>
      </c>
      <c r="F25" s="151" t="s">
        <v>180</v>
      </c>
      <c r="G25" s="152">
        <v>10</v>
      </c>
      <c r="H25" s="154" t="s">
        <v>181</v>
      </c>
      <c r="I25" s="160"/>
      <c r="J25" s="152"/>
      <c r="K25" s="161">
        <f t="shared" si="3"/>
        <v>9</v>
      </c>
      <c r="L25" s="152">
        <f>10+30</f>
        <v>40</v>
      </c>
      <c r="M25" s="151" t="s">
        <v>182</v>
      </c>
      <c r="N25" s="160">
        <f t="shared" si="1"/>
        <v>15.1</v>
      </c>
      <c r="O25" s="152">
        <v>22</v>
      </c>
    </row>
    <row r="26" s="141" customFormat="1" ht="46.8" customHeight="1" spans="1:15">
      <c r="A26" s="157">
        <v>23</v>
      </c>
      <c r="B26" s="158" t="s">
        <v>183</v>
      </c>
      <c r="C26" s="159">
        <v>8200510406</v>
      </c>
      <c r="D26" s="158" t="s">
        <v>99</v>
      </c>
      <c r="E26" s="159">
        <v>100</v>
      </c>
      <c r="F26" s="158" t="s">
        <v>184</v>
      </c>
      <c r="G26" s="159">
        <v>10</v>
      </c>
      <c r="H26" s="159" t="s">
        <v>185</v>
      </c>
      <c r="I26" s="165"/>
      <c r="J26" s="158"/>
      <c r="K26" s="166">
        <f t="shared" si="3"/>
        <v>9</v>
      </c>
      <c r="L26" s="159">
        <v>5</v>
      </c>
      <c r="M26" s="158" t="s">
        <v>186</v>
      </c>
      <c r="N26" s="165">
        <f t="shared" si="1"/>
        <v>13.35</v>
      </c>
      <c r="O26" s="159">
        <v>23</v>
      </c>
    </row>
    <row r="27" s="138" customFormat="1" ht="27" spans="1:15">
      <c r="A27" s="148">
        <v>24</v>
      </c>
      <c r="B27" s="151" t="s">
        <v>187</v>
      </c>
      <c r="C27" s="152">
        <v>8200510432</v>
      </c>
      <c r="D27" s="153" t="s">
        <v>99</v>
      </c>
      <c r="E27" s="152">
        <v>100</v>
      </c>
      <c r="F27" s="151" t="s">
        <v>188</v>
      </c>
      <c r="G27" s="152">
        <v>10</v>
      </c>
      <c r="H27" s="152" t="s">
        <v>189</v>
      </c>
      <c r="I27" s="160"/>
      <c r="J27" s="151" t="s">
        <v>117</v>
      </c>
      <c r="K27" s="161">
        <f t="shared" si="3"/>
        <v>9</v>
      </c>
      <c r="L27" s="152">
        <v>5</v>
      </c>
      <c r="M27" s="151" t="s">
        <v>90</v>
      </c>
      <c r="N27" s="160">
        <f t="shared" si="1"/>
        <v>13.35</v>
      </c>
      <c r="O27" s="152">
        <v>24</v>
      </c>
    </row>
    <row r="28" s="138" customFormat="1" ht="30" spans="1:15">
      <c r="A28" s="148">
        <v>25</v>
      </c>
      <c r="B28" s="151" t="s">
        <v>190</v>
      </c>
      <c r="C28" s="152">
        <v>8200510407</v>
      </c>
      <c r="D28" s="153" t="s">
        <v>99</v>
      </c>
      <c r="E28" s="152">
        <v>100</v>
      </c>
      <c r="F28" s="152" t="s">
        <v>191</v>
      </c>
      <c r="G28" s="152">
        <v>10</v>
      </c>
      <c r="H28" s="152" t="s">
        <v>192</v>
      </c>
      <c r="I28" s="160"/>
      <c r="J28" s="152"/>
      <c r="K28" s="161">
        <f t="shared" si="3"/>
        <v>9</v>
      </c>
      <c r="L28" s="152">
        <v>5</v>
      </c>
      <c r="M28" s="153" t="s">
        <v>193</v>
      </c>
      <c r="N28" s="160">
        <f t="shared" si="1"/>
        <v>13.35</v>
      </c>
      <c r="O28" s="152">
        <v>25</v>
      </c>
    </row>
    <row r="29" s="138" customFormat="1" ht="27" spans="1:15">
      <c r="A29" s="148">
        <v>26</v>
      </c>
      <c r="B29" s="151" t="s">
        <v>194</v>
      </c>
      <c r="C29" s="152" t="s">
        <v>195</v>
      </c>
      <c r="D29" s="151" t="s">
        <v>99</v>
      </c>
      <c r="E29" s="152">
        <v>69</v>
      </c>
      <c r="F29" s="156" t="s">
        <v>196</v>
      </c>
      <c r="G29" s="152">
        <v>10</v>
      </c>
      <c r="H29" s="156" t="s">
        <v>197</v>
      </c>
      <c r="I29" s="160"/>
      <c r="J29" s="152"/>
      <c r="K29" s="161">
        <v>9</v>
      </c>
      <c r="L29" s="152">
        <v>35</v>
      </c>
      <c r="M29" s="156" t="s">
        <v>198</v>
      </c>
      <c r="N29" s="160">
        <f t="shared" si="1"/>
        <v>13.3</v>
      </c>
      <c r="O29" s="152">
        <v>26</v>
      </c>
    </row>
    <row r="30" s="138" customFormat="1" ht="40.5" spans="1:15">
      <c r="A30" s="148">
        <v>27</v>
      </c>
      <c r="B30" s="151" t="s">
        <v>199</v>
      </c>
      <c r="C30" s="152">
        <v>8200510434</v>
      </c>
      <c r="D30" s="153" t="s">
        <v>99</v>
      </c>
      <c r="E30" s="152">
        <v>64</v>
      </c>
      <c r="F30" s="151" t="s">
        <v>200</v>
      </c>
      <c r="G30" s="152">
        <v>10</v>
      </c>
      <c r="H30" s="152" t="s">
        <v>201</v>
      </c>
      <c r="I30" s="160"/>
      <c r="J30" s="152"/>
      <c r="K30" s="161">
        <f t="shared" ref="K30:K32" si="4">0.9*G30+0.1*I30</f>
        <v>9</v>
      </c>
      <c r="L30" s="152">
        <v>10</v>
      </c>
      <c r="M30" s="151" t="s">
        <v>202</v>
      </c>
      <c r="N30" s="160">
        <f t="shared" si="1"/>
        <v>11.8</v>
      </c>
      <c r="O30" s="152">
        <v>27</v>
      </c>
    </row>
    <row r="31" s="138" customFormat="1" ht="40.5" spans="1:15">
      <c r="A31" s="148">
        <v>28</v>
      </c>
      <c r="B31" s="151" t="s">
        <v>203</v>
      </c>
      <c r="C31" s="152">
        <v>8200510429</v>
      </c>
      <c r="D31" s="151" t="s">
        <v>99</v>
      </c>
      <c r="E31" s="152">
        <v>64</v>
      </c>
      <c r="F31" s="151" t="s">
        <v>200</v>
      </c>
      <c r="G31" s="152">
        <v>10</v>
      </c>
      <c r="H31" s="152" t="s">
        <v>201</v>
      </c>
      <c r="I31" s="160"/>
      <c r="J31" s="152"/>
      <c r="K31" s="161">
        <f t="shared" si="4"/>
        <v>9</v>
      </c>
      <c r="L31" s="152">
        <v>5</v>
      </c>
      <c r="M31" s="151" t="s">
        <v>204</v>
      </c>
      <c r="N31" s="160">
        <f t="shared" si="1"/>
        <v>11.55</v>
      </c>
      <c r="O31" s="152">
        <v>28</v>
      </c>
    </row>
    <row r="32" s="138" customFormat="1" ht="26.25" customHeight="1" spans="1:15">
      <c r="A32" s="148">
        <v>29</v>
      </c>
      <c r="B32" s="151" t="s">
        <v>205</v>
      </c>
      <c r="C32" s="152">
        <v>8200510421</v>
      </c>
      <c r="D32" s="153" t="s">
        <v>99</v>
      </c>
      <c r="E32" s="152">
        <v>62</v>
      </c>
      <c r="F32" s="151" t="s">
        <v>206</v>
      </c>
      <c r="G32" s="152">
        <v>10</v>
      </c>
      <c r="H32" s="151" t="s">
        <v>207</v>
      </c>
      <c r="I32" s="160"/>
      <c r="J32" s="152"/>
      <c r="K32" s="161">
        <f t="shared" si="4"/>
        <v>9</v>
      </c>
      <c r="L32" s="152"/>
      <c r="M32" s="152"/>
      <c r="N32" s="160">
        <f t="shared" si="1"/>
        <v>11.2</v>
      </c>
      <c r="O32" s="152">
        <v>29</v>
      </c>
    </row>
    <row r="33" s="138" customFormat="1" ht="54" spans="1:15">
      <c r="A33" s="148">
        <v>30</v>
      </c>
      <c r="B33" s="151" t="s">
        <v>208</v>
      </c>
      <c r="C33" s="152">
        <v>8200510425</v>
      </c>
      <c r="D33" s="151" t="s">
        <v>99</v>
      </c>
      <c r="E33" s="152">
        <v>100</v>
      </c>
      <c r="F33" s="151" t="s">
        <v>209</v>
      </c>
      <c r="G33" s="152"/>
      <c r="H33" s="152"/>
      <c r="I33" s="160"/>
      <c r="J33" s="152"/>
      <c r="K33" s="161">
        <f>G33*0.9+0.1*I33</f>
        <v>0</v>
      </c>
      <c r="L33" s="152">
        <v>75</v>
      </c>
      <c r="M33" s="151" t="s">
        <v>210</v>
      </c>
      <c r="N33" s="160">
        <f t="shared" si="1"/>
        <v>8.75</v>
      </c>
      <c r="O33" s="152">
        <v>30</v>
      </c>
    </row>
    <row r="34" s="138" customFormat="1" ht="30" spans="1:15">
      <c r="A34" s="148">
        <v>31</v>
      </c>
      <c r="B34" s="151" t="s">
        <v>211</v>
      </c>
      <c r="C34" s="152">
        <v>8200510409</v>
      </c>
      <c r="D34" s="153" t="s">
        <v>99</v>
      </c>
      <c r="E34" s="152">
        <v>92</v>
      </c>
      <c r="F34" s="151" t="s">
        <v>212</v>
      </c>
      <c r="G34" s="152"/>
      <c r="H34" s="152"/>
      <c r="I34" s="160"/>
      <c r="J34" s="152"/>
      <c r="K34" s="161"/>
      <c r="L34" s="152">
        <v>5</v>
      </c>
      <c r="M34" s="151" t="s">
        <v>213</v>
      </c>
      <c r="N34" s="160">
        <f t="shared" si="1"/>
        <v>4.85</v>
      </c>
      <c r="O34" s="152">
        <v>31</v>
      </c>
    </row>
    <row r="35" s="138" customFormat="1" ht="27" spans="1:15">
      <c r="A35" s="148">
        <v>32</v>
      </c>
      <c r="B35" s="151" t="s">
        <v>214</v>
      </c>
      <c r="C35" s="152">
        <v>8200510433</v>
      </c>
      <c r="D35" s="153" t="s">
        <v>99</v>
      </c>
      <c r="E35" s="152">
        <v>74</v>
      </c>
      <c r="F35" s="151" t="s">
        <v>215</v>
      </c>
      <c r="G35" s="152"/>
      <c r="H35" s="152"/>
      <c r="I35" s="160"/>
      <c r="J35" s="152"/>
      <c r="K35" s="161">
        <f t="shared" ref="K35:K37" si="5">0.9*G35+0.1*I35</f>
        <v>0</v>
      </c>
      <c r="L35" s="152">
        <v>5</v>
      </c>
      <c r="M35" s="151" t="s">
        <v>213</v>
      </c>
      <c r="N35" s="160">
        <f t="shared" si="1"/>
        <v>3.95</v>
      </c>
      <c r="O35" s="152">
        <v>32</v>
      </c>
    </row>
    <row r="36" s="138" customFormat="1" ht="27" customHeight="1" spans="1:15">
      <c r="A36" s="148">
        <v>33</v>
      </c>
      <c r="B36" s="151" t="s">
        <v>216</v>
      </c>
      <c r="C36" s="155">
        <v>8200510415</v>
      </c>
      <c r="D36" s="21" t="s">
        <v>99</v>
      </c>
      <c r="E36" s="155">
        <v>74</v>
      </c>
      <c r="F36" s="21" t="s">
        <v>217</v>
      </c>
      <c r="G36" s="155"/>
      <c r="H36" s="21"/>
      <c r="I36" s="155"/>
      <c r="J36" s="155"/>
      <c r="K36" s="155">
        <f t="shared" si="5"/>
        <v>0</v>
      </c>
      <c r="L36" s="155">
        <v>5</v>
      </c>
      <c r="M36" s="21" t="s">
        <v>213</v>
      </c>
      <c r="N36" s="160">
        <f t="shared" si="1"/>
        <v>3.95</v>
      </c>
      <c r="O36" s="152">
        <v>33</v>
      </c>
    </row>
    <row r="37" s="3" customFormat="1" ht="51.6" customHeight="1" spans="1:15">
      <c r="A37" s="148">
        <v>34</v>
      </c>
      <c r="B37" s="151" t="s">
        <v>218</v>
      </c>
      <c r="C37" s="152">
        <v>8200510418</v>
      </c>
      <c r="D37" s="151" t="s">
        <v>99</v>
      </c>
      <c r="E37" s="152">
        <v>62</v>
      </c>
      <c r="F37" s="153" t="s">
        <v>219</v>
      </c>
      <c r="G37" s="152">
        <v>0</v>
      </c>
      <c r="H37" s="152"/>
      <c r="I37" s="160"/>
      <c r="J37" s="152"/>
      <c r="K37" s="161">
        <f t="shared" si="5"/>
        <v>0</v>
      </c>
      <c r="L37" s="152">
        <v>5</v>
      </c>
      <c r="M37" s="152" t="s">
        <v>220</v>
      </c>
      <c r="N37" s="160">
        <f t="shared" si="1"/>
        <v>3.35</v>
      </c>
      <c r="O37" s="152">
        <v>34</v>
      </c>
    </row>
    <row r="38" s="3" customFormat="1" ht="55.2" customHeight="1" spans="1:15">
      <c r="A38" s="148">
        <v>35</v>
      </c>
      <c r="B38" s="151" t="s">
        <v>221</v>
      </c>
      <c r="C38" s="152">
        <v>8200510430</v>
      </c>
      <c r="D38" s="151" t="s">
        <v>99</v>
      </c>
      <c r="E38" s="152">
        <v>62</v>
      </c>
      <c r="F38" s="151" t="s">
        <v>222</v>
      </c>
      <c r="G38" s="152"/>
      <c r="H38" s="152"/>
      <c r="I38" s="160"/>
      <c r="J38" s="152"/>
      <c r="K38" s="161">
        <v>0</v>
      </c>
      <c r="L38" s="152">
        <v>5</v>
      </c>
      <c r="M38" s="151" t="s">
        <v>204</v>
      </c>
      <c r="N38" s="160">
        <f t="shared" si="1"/>
        <v>3.35</v>
      </c>
      <c r="O38" s="152">
        <v>35</v>
      </c>
    </row>
    <row r="39" s="140" customFormat="1" ht="15" spans="1:1">
      <c r="A39" s="148"/>
    </row>
    <row r="40" s="140" customFormat="1" ht="15" spans="1:1">
      <c r="A40" s="148"/>
    </row>
    <row r="41" s="140" customFormat="1" ht="15" spans="1:1">
      <c r="A41" s="148"/>
    </row>
  </sheetData>
  <mergeCells count="4">
    <mergeCell ref="A1:O1"/>
    <mergeCell ref="E2:F2"/>
    <mergeCell ref="G2:K2"/>
    <mergeCell ref="L2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opLeftCell="A16" workbookViewId="0">
      <selection activeCell="Q25" sqref="Q25"/>
    </sheetView>
  </sheetViews>
  <sheetFormatPr defaultColWidth="9" defaultRowHeight="13.5"/>
  <cols>
    <col min="1" max="1" width="5.125" style="75" customWidth="1"/>
    <col min="2" max="2" width="10.5" style="75" customWidth="1"/>
    <col min="3" max="3" width="11.7083333333333" style="75" customWidth="1"/>
    <col min="4" max="4" width="9" style="75" customWidth="1"/>
    <col min="5" max="5" width="6.25" style="75" customWidth="1"/>
    <col min="6" max="6" width="22.625" style="122" customWidth="1"/>
    <col min="7" max="7" width="5.5" style="75" customWidth="1"/>
    <col min="8" max="8" width="10.75" style="122" customWidth="1"/>
    <col min="9" max="9" width="3.94166666666667" style="75" customWidth="1"/>
    <col min="10" max="10" width="7.39166666666667" style="75" customWidth="1"/>
    <col min="11" max="11" width="5.75" style="75" customWidth="1"/>
    <col min="12" max="12" width="4.75" style="75" customWidth="1"/>
    <col min="13" max="13" width="13.25" style="122" customWidth="1"/>
    <col min="14" max="14" width="6.64166666666667" style="75" customWidth="1"/>
    <col min="15" max="15" width="5.25" style="75" customWidth="1"/>
    <col min="16" max="16" width="5.5" style="75" customWidth="1"/>
    <col min="17" max="16384" width="9" style="75"/>
  </cols>
  <sheetData>
    <row r="1" s="3" customFormat="1" ht="20.25" spans="1:16">
      <c r="A1" s="5" t="s">
        <v>223</v>
      </c>
      <c r="B1" s="6"/>
      <c r="C1" s="6"/>
      <c r="D1" s="6"/>
      <c r="E1" s="6"/>
      <c r="F1" s="123"/>
      <c r="G1" s="6"/>
      <c r="H1" s="123"/>
      <c r="I1" s="6"/>
      <c r="J1" s="6"/>
      <c r="K1" s="6"/>
      <c r="L1" s="6"/>
      <c r="M1" s="123"/>
      <c r="N1" s="6"/>
      <c r="O1" s="6"/>
      <c r="P1" s="6"/>
    </row>
    <row r="2" s="2" customFormat="1" ht="27.75" spans="1:16">
      <c r="A2" s="7" t="s">
        <v>1</v>
      </c>
      <c r="B2" s="7" t="s">
        <v>224</v>
      </c>
      <c r="C2" s="7" t="s">
        <v>3</v>
      </c>
      <c r="D2" s="7" t="s">
        <v>4</v>
      </c>
      <c r="E2" s="8" t="s">
        <v>225</v>
      </c>
      <c r="F2" s="124"/>
      <c r="G2" s="8" t="s">
        <v>226</v>
      </c>
      <c r="H2" s="125"/>
      <c r="I2" s="132"/>
      <c r="J2" s="132"/>
      <c r="K2" s="133"/>
      <c r="L2" s="8" t="s">
        <v>227</v>
      </c>
      <c r="M2" s="124"/>
      <c r="N2" s="31" t="s">
        <v>8</v>
      </c>
      <c r="O2" s="42" t="s">
        <v>9</v>
      </c>
      <c r="P2" s="7" t="s">
        <v>228</v>
      </c>
    </row>
    <row r="3" s="3" customFormat="1" ht="53" customHeight="1" spans="1:16">
      <c r="A3" s="126"/>
      <c r="B3" s="126"/>
      <c r="C3" s="126"/>
      <c r="D3" s="126"/>
      <c r="E3" s="126" t="s">
        <v>11</v>
      </c>
      <c r="F3" s="14" t="s">
        <v>12</v>
      </c>
      <c r="G3" s="127" t="s">
        <v>13</v>
      </c>
      <c r="H3" s="14" t="s">
        <v>14</v>
      </c>
      <c r="I3" s="126" t="s">
        <v>15</v>
      </c>
      <c r="J3" s="14" t="s">
        <v>14</v>
      </c>
      <c r="K3" s="126" t="s">
        <v>16</v>
      </c>
      <c r="L3" s="126" t="s">
        <v>17</v>
      </c>
      <c r="M3" s="14" t="s">
        <v>14</v>
      </c>
      <c r="N3" s="134" t="s">
        <v>18</v>
      </c>
      <c r="O3" s="135"/>
      <c r="P3" s="135"/>
    </row>
    <row r="4" s="3" customFormat="1" ht="15" spans="1:16">
      <c r="A4" s="126">
        <v>1</v>
      </c>
      <c r="B4" s="24" t="s">
        <v>229</v>
      </c>
      <c r="C4" s="128">
        <v>8200510376</v>
      </c>
      <c r="D4" s="21" t="s">
        <v>230</v>
      </c>
      <c r="E4" s="128">
        <v>60</v>
      </c>
      <c r="F4" s="14" t="s">
        <v>46</v>
      </c>
      <c r="G4" s="128">
        <v>30</v>
      </c>
      <c r="H4" s="14" t="s">
        <v>231</v>
      </c>
      <c r="I4" s="128">
        <v>0</v>
      </c>
      <c r="J4" s="24"/>
      <c r="K4" s="128">
        <f t="shared" ref="K4:K31" si="0">0.9*G4+0.1*I4</f>
        <v>27</v>
      </c>
      <c r="L4" s="128"/>
      <c r="M4" s="14"/>
      <c r="N4" s="128">
        <f t="shared" ref="N4:N31" si="1">0.05*E4+0.9*K4+0.05*L4</f>
        <v>27.3</v>
      </c>
      <c r="O4" s="128">
        <v>2</v>
      </c>
      <c r="P4" s="128">
        <v>2</v>
      </c>
    </row>
    <row r="5" s="75" customFormat="1" ht="27" spans="1:16">
      <c r="A5" s="126">
        <v>2</v>
      </c>
      <c r="B5" s="24" t="s">
        <v>232</v>
      </c>
      <c r="C5" s="128">
        <v>8200510377</v>
      </c>
      <c r="D5" s="21" t="s">
        <v>230</v>
      </c>
      <c r="E5" s="128">
        <v>69</v>
      </c>
      <c r="F5" s="14" t="s">
        <v>233</v>
      </c>
      <c r="G5" s="128">
        <v>0</v>
      </c>
      <c r="H5" s="14"/>
      <c r="I5" s="128">
        <v>0</v>
      </c>
      <c r="J5" s="24"/>
      <c r="K5" s="128">
        <f t="shared" si="0"/>
        <v>0</v>
      </c>
      <c r="L5" s="128"/>
      <c r="M5" s="14"/>
      <c r="N5" s="128">
        <f t="shared" si="1"/>
        <v>3.45</v>
      </c>
      <c r="O5" s="128">
        <v>22</v>
      </c>
      <c r="P5" s="128">
        <v>22</v>
      </c>
    </row>
    <row r="6" s="75" customFormat="1" ht="15" spans="1:16">
      <c r="A6" s="126">
        <v>3</v>
      </c>
      <c r="B6" s="24" t="s">
        <v>234</v>
      </c>
      <c r="C6" s="128">
        <v>8200510378</v>
      </c>
      <c r="D6" s="21" t="s">
        <v>230</v>
      </c>
      <c r="E6" s="128">
        <v>60</v>
      </c>
      <c r="F6" s="14" t="s">
        <v>46</v>
      </c>
      <c r="G6" s="128">
        <v>0</v>
      </c>
      <c r="H6" s="14"/>
      <c r="I6" s="128">
        <v>0</v>
      </c>
      <c r="J6" s="24"/>
      <c r="K6" s="128">
        <f t="shared" si="0"/>
        <v>0</v>
      </c>
      <c r="L6" s="128"/>
      <c r="M6" s="14"/>
      <c r="N6" s="128">
        <f t="shared" si="1"/>
        <v>3</v>
      </c>
      <c r="O6" s="128">
        <v>23</v>
      </c>
      <c r="P6" s="128">
        <v>23</v>
      </c>
    </row>
    <row r="7" s="75" customFormat="1" ht="15" spans="1:16">
      <c r="A7" s="126">
        <v>4</v>
      </c>
      <c r="B7" s="24" t="s">
        <v>235</v>
      </c>
      <c r="C7" s="128">
        <v>8200510379</v>
      </c>
      <c r="D7" s="21" t="s">
        <v>230</v>
      </c>
      <c r="E7" s="128">
        <v>60</v>
      </c>
      <c r="F7" s="14" t="s">
        <v>46</v>
      </c>
      <c r="G7" s="128">
        <v>0</v>
      </c>
      <c r="H7" s="14"/>
      <c r="I7" s="128">
        <v>0</v>
      </c>
      <c r="J7" s="128"/>
      <c r="K7" s="128">
        <f t="shared" si="0"/>
        <v>0</v>
      </c>
      <c r="L7" s="128"/>
      <c r="M7" s="14"/>
      <c r="N7" s="128">
        <f t="shared" si="1"/>
        <v>3</v>
      </c>
      <c r="O7" s="128">
        <v>23</v>
      </c>
      <c r="P7" s="128">
        <v>23</v>
      </c>
    </row>
    <row r="8" s="75" customFormat="1" ht="34" customHeight="1" spans="1:16">
      <c r="A8" s="126">
        <v>5</v>
      </c>
      <c r="B8" s="24" t="s">
        <v>236</v>
      </c>
      <c r="C8" s="128">
        <v>8200510380</v>
      </c>
      <c r="D8" s="21" t="s">
        <v>230</v>
      </c>
      <c r="E8" s="128">
        <v>62</v>
      </c>
      <c r="F8" s="14" t="s">
        <v>237</v>
      </c>
      <c r="G8" s="128">
        <v>0</v>
      </c>
      <c r="H8" s="14"/>
      <c r="I8" s="128">
        <v>0</v>
      </c>
      <c r="J8" s="128"/>
      <c r="K8" s="128">
        <f t="shared" si="0"/>
        <v>0</v>
      </c>
      <c r="L8" s="128">
        <v>40</v>
      </c>
      <c r="M8" s="14" t="s">
        <v>84</v>
      </c>
      <c r="N8" s="128">
        <f t="shared" si="1"/>
        <v>5.1</v>
      </c>
      <c r="O8" s="128">
        <v>16</v>
      </c>
      <c r="P8" s="128">
        <v>16</v>
      </c>
    </row>
    <row r="9" s="75" customFormat="1" ht="103" customHeight="1" spans="1:16">
      <c r="A9" s="126">
        <v>6</v>
      </c>
      <c r="B9" s="24" t="s">
        <v>238</v>
      </c>
      <c r="C9" s="128">
        <v>8200510381</v>
      </c>
      <c r="D9" s="21" t="s">
        <v>230</v>
      </c>
      <c r="E9" s="128">
        <v>90</v>
      </c>
      <c r="F9" s="14" t="s">
        <v>239</v>
      </c>
      <c r="G9" s="128">
        <v>18</v>
      </c>
      <c r="H9" s="14" t="s">
        <v>240</v>
      </c>
      <c r="I9" s="128">
        <v>0</v>
      </c>
      <c r="J9" s="128"/>
      <c r="K9" s="128">
        <f t="shared" si="0"/>
        <v>16.2</v>
      </c>
      <c r="L9" s="128"/>
      <c r="M9" s="14"/>
      <c r="N9" s="128">
        <f t="shared" si="1"/>
        <v>19.08</v>
      </c>
      <c r="O9" s="128">
        <v>7</v>
      </c>
      <c r="P9" s="128">
        <v>7</v>
      </c>
    </row>
    <row r="10" s="75" customFormat="1" ht="15" spans="1:16">
      <c r="A10" s="126">
        <v>7</v>
      </c>
      <c r="B10" s="24" t="s">
        <v>241</v>
      </c>
      <c r="C10" s="128">
        <v>8200510383</v>
      </c>
      <c r="D10" s="21" t="s">
        <v>230</v>
      </c>
      <c r="E10" s="128">
        <v>60</v>
      </c>
      <c r="F10" s="14" t="s">
        <v>46</v>
      </c>
      <c r="G10" s="128">
        <v>20</v>
      </c>
      <c r="H10" s="14" t="s">
        <v>242</v>
      </c>
      <c r="I10" s="128">
        <v>0</v>
      </c>
      <c r="J10" s="128"/>
      <c r="K10" s="128">
        <f t="shared" si="0"/>
        <v>18</v>
      </c>
      <c r="L10" s="128"/>
      <c r="M10" s="14"/>
      <c r="N10" s="128">
        <f t="shared" si="1"/>
        <v>19.2</v>
      </c>
      <c r="O10" s="128">
        <v>6</v>
      </c>
      <c r="P10" s="128">
        <v>6</v>
      </c>
    </row>
    <row r="11" s="75" customFormat="1" ht="15" spans="1:16">
      <c r="A11" s="126">
        <v>8</v>
      </c>
      <c r="B11" s="24" t="s">
        <v>243</v>
      </c>
      <c r="C11" s="128">
        <v>8200510384</v>
      </c>
      <c r="D11" s="21" t="s">
        <v>230</v>
      </c>
      <c r="E11" s="128">
        <v>60</v>
      </c>
      <c r="F11" s="14" t="s">
        <v>46</v>
      </c>
      <c r="G11" s="128">
        <v>0</v>
      </c>
      <c r="H11" s="14"/>
      <c r="I11" s="128">
        <v>0</v>
      </c>
      <c r="J11" s="24"/>
      <c r="K11" s="128">
        <f t="shared" si="0"/>
        <v>0</v>
      </c>
      <c r="L11" s="128"/>
      <c r="M11" s="14"/>
      <c r="N11" s="128">
        <f t="shared" si="1"/>
        <v>3</v>
      </c>
      <c r="O11" s="128">
        <v>23</v>
      </c>
      <c r="P11" s="128">
        <v>23</v>
      </c>
    </row>
    <row r="12" s="75" customFormat="1" ht="15" spans="1:16">
      <c r="A12" s="126">
        <v>9</v>
      </c>
      <c r="B12" s="24" t="s">
        <v>244</v>
      </c>
      <c r="C12" s="128">
        <v>8200510385</v>
      </c>
      <c r="D12" s="21" t="s">
        <v>230</v>
      </c>
      <c r="E12" s="128">
        <v>60</v>
      </c>
      <c r="F12" s="14" t="s">
        <v>46</v>
      </c>
      <c r="G12" s="128">
        <v>10</v>
      </c>
      <c r="H12" s="62" t="s">
        <v>245</v>
      </c>
      <c r="I12" s="128">
        <v>0</v>
      </c>
      <c r="J12" s="128"/>
      <c r="K12" s="128">
        <f t="shared" si="0"/>
        <v>9</v>
      </c>
      <c r="L12" s="128">
        <v>70</v>
      </c>
      <c r="M12" s="14" t="s">
        <v>246</v>
      </c>
      <c r="N12" s="128">
        <f t="shared" si="1"/>
        <v>14.6</v>
      </c>
      <c r="O12" s="128">
        <v>9</v>
      </c>
      <c r="P12" s="128">
        <v>9</v>
      </c>
    </row>
    <row r="13" s="75" customFormat="1" ht="15" spans="1:16">
      <c r="A13" s="126">
        <v>10</v>
      </c>
      <c r="B13" s="24" t="s">
        <v>247</v>
      </c>
      <c r="C13" s="128">
        <v>8200510386</v>
      </c>
      <c r="D13" s="21" t="s">
        <v>230</v>
      </c>
      <c r="E13" s="128">
        <v>60</v>
      </c>
      <c r="F13" s="14" t="s">
        <v>46</v>
      </c>
      <c r="G13" s="128">
        <v>10</v>
      </c>
      <c r="H13" s="14" t="s">
        <v>245</v>
      </c>
      <c r="I13" s="128">
        <v>0</v>
      </c>
      <c r="J13" s="136"/>
      <c r="K13" s="128">
        <f t="shared" si="0"/>
        <v>9</v>
      </c>
      <c r="L13" s="128"/>
      <c r="M13" s="14"/>
      <c r="N13" s="128">
        <f t="shared" si="1"/>
        <v>11.1</v>
      </c>
      <c r="O13" s="128">
        <v>10</v>
      </c>
      <c r="P13" s="128">
        <v>10</v>
      </c>
    </row>
    <row r="14" s="75" customFormat="1" ht="15" spans="1:16">
      <c r="A14" s="126">
        <v>11</v>
      </c>
      <c r="B14" s="21" t="s">
        <v>248</v>
      </c>
      <c r="C14" s="128">
        <v>8200510387</v>
      </c>
      <c r="D14" s="21" t="s">
        <v>230</v>
      </c>
      <c r="E14" s="128">
        <v>60</v>
      </c>
      <c r="F14" s="14" t="s">
        <v>46</v>
      </c>
      <c r="G14" s="128">
        <v>0</v>
      </c>
      <c r="H14" s="128"/>
      <c r="I14" s="128">
        <v>0</v>
      </c>
      <c r="J14" s="128"/>
      <c r="K14" s="128">
        <f t="shared" si="0"/>
        <v>0</v>
      </c>
      <c r="L14" s="128"/>
      <c r="M14" s="14"/>
      <c r="N14" s="128">
        <f t="shared" si="1"/>
        <v>3</v>
      </c>
      <c r="O14" s="128">
        <v>23</v>
      </c>
      <c r="P14" s="128">
        <v>23</v>
      </c>
    </row>
    <row r="15" s="75" customFormat="1" ht="49" customHeight="1" spans="1:16">
      <c r="A15" s="126">
        <v>12</v>
      </c>
      <c r="B15" s="24" t="s">
        <v>249</v>
      </c>
      <c r="C15" s="128">
        <v>8200510388</v>
      </c>
      <c r="D15" s="21" t="s">
        <v>230</v>
      </c>
      <c r="E15" s="128">
        <v>71</v>
      </c>
      <c r="F15" s="14" t="s">
        <v>250</v>
      </c>
      <c r="G15" s="128">
        <v>0</v>
      </c>
      <c r="H15" s="24"/>
      <c r="I15" s="128">
        <v>0</v>
      </c>
      <c r="J15" s="137"/>
      <c r="K15" s="128">
        <f t="shared" si="0"/>
        <v>0</v>
      </c>
      <c r="L15" s="128">
        <v>70</v>
      </c>
      <c r="M15" s="14" t="s">
        <v>251</v>
      </c>
      <c r="N15" s="128">
        <f t="shared" si="1"/>
        <v>7.05</v>
      </c>
      <c r="O15" s="128">
        <v>15</v>
      </c>
      <c r="P15" s="128">
        <v>15</v>
      </c>
    </row>
    <row r="16" s="75" customFormat="1" ht="86" customHeight="1" spans="1:16">
      <c r="A16" s="126">
        <v>13</v>
      </c>
      <c r="B16" s="24" t="s">
        <v>252</v>
      </c>
      <c r="C16" s="128">
        <v>8200510389</v>
      </c>
      <c r="D16" s="21" t="s">
        <v>230</v>
      </c>
      <c r="E16" s="128">
        <v>100</v>
      </c>
      <c r="F16" s="14" t="s">
        <v>253</v>
      </c>
      <c r="G16" s="128">
        <v>20</v>
      </c>
      <c r="H16" s="14" t="s">
        <v>242</v>
      </c>
      <c r="I16" s="128">
        <v>0</v>
      </c>
      <c r="J16" s="24"/>
      <c r="K16" s="128">
        <f t="shared" si="0"/>
        <v>18</v>
      </c>
      <c r="L16" s="128">
        <v>80</v>
      </c>
      <c r="M16" s="14" t="s">
        <v>254</v>
      </c>
      <c r="N16" s="128">
        <f t="shared" si="1"/>
        <v>25.2</v>
      </c>
      <c r="O16" s="128">
        <v>3</v>
      </c>
      <c r="P16" s="128">
        <v>3</v>
      </c>
    </row>
    <row r="17" s="75" customFormat="1" ht="15" spans="1:16">
      <c r="A17" s="126">
        <v>14</v>
      </c>
      <c r="B17" s="24" t="s">
        <v>255</v>
      </c>
      <c r="C17" s="128">
        <v>8200510390</v>
      </c>
      <c r="D17" s="21" t="s">
        <v>230</v>
      </c>
      <c r="E17" s="128">
        <v>60</v>
      </c>
      <c r="F17" s="14" t="s">
        <v>46</v>
      </c>
      <c r="G17" s="128">
        <v>10</v>
      </c>
      <c r="H17" s="14" t="s">
        <v>245</v>
      </c>
      <c r="I17" s="128">
        <v>0</v>
      </c>
      <c r="J17" s="128"/>
      <c r="K17" s="128">
        <f t="shared" si="0"/>
        <v>9</v>
      </c>
      <c r="L17" s="128"/>
      <c r="M17" s="14"/>
      <c r="N17" s="128">
        <f t="shared" si="1"/>
        <v>11.1</v>
      </c>
      <c r="O17" s="128">
        <v>10</v>
      </c>
      <c r="P17" s="128">
        <v>10</v>
      </c>
    </row>
    <row r="18" s="75" customFormat="1" ht="15" spans="1:16">
      <c r="A18" s="126">
        <v>15</v>
      </c>
      <c r="B18" s="24" t="s">
        <v>256</v>
      </c>
      <c r="C18" s="128">
        <v>8200510391</v>
      </c>
      <c r="D18" s="21" t="s">
        <v>230</v>
      </c>
      <c r="E18" s="128">
        <v>60</v>
      </c>
      <c r="F18" s="14" t="s">
        <v>46</v>
      </c>
      <c r="G18" s="128">
        <v>10</v>
      </c>
      <c r="H18" s="14" t="s">
        <v>245</v>
      </c>
      <c r="I18" s="128">
        <v>0</v>
      </c>
      <c r="J18" s="128"/>
      <c r="K18" s="128">
        <f t="shared" si="0"/>
        <v>9</v>
      </c>
      <c r="L18" s="128"/>
      <c r="M18" s="14"/>
      <c r="N18" s="128">
        <f t="shared" si="1"/>
        <v>11.1</v>
      </c>
      <c r="O18" s="128">
        <v>10</v>
      </c>
      <c r="P18" s="128">
        <v>10</v>
      </c>
    </row>
    <row r="19" s="75" customFormat="1" ht="15" spans="1:16">
      <c r="A19" s="126">
        <v>16</v>
      </c>
      <c r="B19" s="24" t="s">
        <v>257</v>
      </c>
      <c r="C19" s="128">
        <v>8200510392</v>
      </c>
      <c r="D19" s="21" t="s">
        <v>230</v>
      </c>
      <c r="E19" s="128">
        <v>60</v>
      </c>
      <c r="F19" s="14" t="s">
        <v>46</v>
      </c>
      <c r="G19" s="128">
        <v>0</v>
      </c>
      <c r="H19" s="14"/>
      <c r="I19" s="128">
        <v>0</v>
      </c>
      <c r="J19" s="128"/>
      <c r="K19" s="128">
        <f t="shared" si="0"/>
        <v>0</v>
      </c>
      <c r="L19" s="128">
        <v>30</v>
      </c>
      <c r="M19" s="14" t="s">
        <v>258</v>
      </c>
      <c r="N19" s="128">
        <f t="shared" si="1"/>
        <v>4.5</v>
      </c>
      <c r="O19" s="128">
        <v>20</v>
      </c>
      <c r="P19" s="128">
        <v>20</v>
      </c>
    </row>
    <row r="20" s="75" customFormat="1" ht="15" spans="1:16">
      <c r="A20" s="126">
        <v>17</v>
      </c>
      <c r="B20" s="24" t="s">
        <v>259</v>
      </c>
      <c r="C20" s="128">
        <v>8200510393</v>
      </c>
      <c r="D20" s="21" t="s">
        <v>230</v>
      </c>
      <c r="E20" s="128">
        <v>60</v>
      </c>
      <c r="F20" s="14" t="s">
        <v>46</v>
      </c>
      <c r="G20" s="129">
        <v>10</v>
      </c>
      <c r="H20" s="14" t="s">
        <v>245</v>
      </c>
      <c r="I20" s="128">
        <v>0</v>
      </c>
      <c r="J20" s="128"/>
      <c r="K20" s="128">
        <f t="shared" si="0"/>
        <v>9</v>
      </c>
      <c r="L20" s="128"/>
      <c r="M20" s="14"/>
      <c r="N20" s="128">
        <f t="shared" si="1"/>
        <v>11.1</v>
      </c>
      <c r="O20" s="128">
        <v>10</v>
      </c>
      <c r="P20" s="128">
        <v>10</v>
      </c>
    </row>
    <row r="21" s="75" customFormat="1" ht="34" customHeight="1" spans="1:16">
      <c r="A21" s="126">
        <v>18</v>
      </c>
      <c r="B21" s="14" t="s">
        <v>260</v>
      </c>
      <c r="C21" s="126">
        <v>8200510394</v>
      </c>
      <c r="D21" s="21" t="s">
        <v>230</v>
      </c>
      <c r="E21" s="126">
        <v>70</v>
      </c>
      <c r="F21" s="14" t="s">
        <v>261</v>
      </c>
      <c r="G21" s="130">
        <v>0</v>
      </c>
      <c r="H21" s="14"/>
      <c r="I21" s="128">
        <v>0</v>
      </c>
      <c r="J21" s="14"/>
      <c r="K21" s="128">
        <f t="shared" si="0"/>
        <v>0</v>
      </c>
      <c r="L21" s="126">
        <v>75</v>
      </c>
      <c r="M21" s="14" t="s">
        <v>262</v>
      </c>
      <c r="N21" s="128">
        <f t="shared" si="1"/>
        <v>7.25</v>
      </c>
      <c r="O21" s="128">
        <v>14</v>
      </c>
      <c r="P21" s="128">
        <v>14</v>
      </c>
    </row>
    <row r="22" s="75" customFormat="1" ht="32" customHeight="1" spans="1:16">
      <c r="A22" s="126">
        <v>19</v>
      </c>
      <c r="B22" s="24" t="s">
        <v>263</v>
      </c>
      <c r="C22" s="128">
        <v>8200510395</v>
      </c>
      <c r="D22" s="21" t="s">
        <v>230</v>
      </c>
      <c r="E22" s="128">
        <v>60</v>
      </c>
      <c r="F22" s="14" t="s">
        <v>46</v>
      </c>
      <c r="G22" s="131">
        <v>0</v>
      </c>
      <c r="H22" s="14"/>
      <c r="I22" s="128">
        <v>0</v>
      </c>
      <c r="J22" s="128"/>
      <c r="K22" s="128">
        <f t="shared" si="0"/>
        <v>0</v>
      </c>
      <c r="L22" s="128">
        <v>30</v>
      </c>
      <c r="M22" s="14" t="s">
        <v>152</v>
      </c>
      <c r="N22" s="128">
        <f t="shared" si="1"/>
        <v>4.5</v>
      </c>
      <c r="O22" s="128">
        <v>20</v>
      </c>
      <c r="P22" s="128">
        <v>20</v>
      </c>
    </row>
    <row r="23" s="75" customFormat="1" ht="65" customHeight="1" spans="1:16">
      <c r="A23" s="126">
        <v>20</v>
      </c>
      <c r="B23" s="24" t="s">
        <v>264</v>
      </c>
      <c r="C23" s="128">
        <v>8200510396</v>
      </c>
      <c r="D23" s="21" t="s">
        <v>230</v>
      </c>
      <c r="E23" s="128">
        <v>60</v>
      </c>
      <c r="F23" s="14" t="s">
        <v>46</v>
      </c>
      <c r="G23" s="128">
        <v>0</v>
      </c>
      <c r="H23" s="14"/>
      <c r="I23" s="128">
        <v>0</v>
      </c>
      <c r="J23" s="128"/>
      <c r="K23" s="128">
        <f t="shared" si="0"/>
        <v>0</v>
      </c>
      <c r="L23" s="128">
        <v>35</v>
      </c>
      <c r="M23" s="14" t="s">
        <v>265</v>
      </c>
      <c r="N23" s="128">
        <f t="shared" si="1"/>
        <v>4.75</v>
      </c>
      <c r="O23" s="128">
        <v>19</v>
      </c>
      <c r="P23" s="128">
        <v>19</v>
      </c>
    </row>
    <row r="24" s="75" customFormat="1" ht="15" spans="1:16">
      <c r="A24" s="126">
        <v>21</v>
      </c>
      <c r="B24" s="24" t="s">
        <v>266</v>
      </c>
      <c r="C24" s="128">
        <v>8200510397</v>
      </c>
      <c r="D24" s="21" t="s">
        <v>230</v>
      </c>
      <c r="E24" s="128">
        <v>60</v>
      </c>
      <c r="F24" s="14" t="s">
        <v>46</v>
      </c>
      <c r="G24" s="128">
        <v>0</v>
      </c>
      <c r="H24" s="14"/>
      <c r="I24" s="128">
        <v>0</v>
      </c>
      <c r="J24" s="128"/>
      <c r="K24" s="128">
        <f t="shared" si="0"/>
        <v>0</v>
      </c>
      <c r="L24" s="128"/>
      <c r="M24" s="14"/>
      <c r="N24" s="128">
        <f t="shared" si="1"/>
        <v>3</v>
      </c>
      <c r="O24" s="128">
        <v>23</v>
      </c>
      <c r="P24" s="128">
        <v>23</v>
      </c>
    </row>
    <row r="25" s="75" customFormat="1" ht="27" spans="1:16">
      <c r="A25" s="126">
        <v>22</v>
      </c>
      <c r="B25" s="24" t="s">
        <v>267</v>
      </c>
      <c r="C25" s="128">
        <v>8200510398</v>
      </c>
      <c r="D25" s="21" t="s">
        <v>230</v>
      </c>
      <c r="E25" s="24">
        <v>100</v>
      </c>
      <c r="F25" s="14" t="s">
        <v>268</v>
      </c>
      <c r="G25" s="128">
        <v>0</v>
      </c>
      <c r="H25" s="14"/>
      <c r="I25" s="128">
        <v>0</v>
      </c>
      <c r="J25" s="128"/>
      <c r="K25" s="128">
        <f t="shared" si="0"/>
        <v>0</v>
      </c>
      <c r="L25" s="128"/>
      <c r="M25" s="14"/>
      <c r="N25" s="128">
        <f t="shared" si="1"/>
        <v>5</v>
      </c>
      <c r="O25" s="128">
        <v>17</v>
      </c>
      <c r="P25" s="128">
        <v>17</v>
      </c>
    </row>
    <row r="26" s="75" customFormat="1" ht="15" spans="1:16">
      <c r="A26" s="126">
        <v>23</v>
      </c>
      <c r="B26" s="24" t="s">
        <v>269</v>
      </c>
      <c r="C26" s="128">
        <v>8200510399</v>
      </c>
      <c r="D26" s="21" t="s">
        <v>230</v>
      </c>
      <c r="E26" s="128">
        <v>60</v>
      </c>
      <c r="F26" s="14" t="s">
        <v>46</v>
      </c>
      <c r="G26" s="128">
        <v>0</v>
      </c>
      <c r="H26" s="14"/>
      <c r="I26" s="128">
        <v>0</v>
      </c>
      <c r="J26" s="128"/>
      <c r="K26" s="128">
        <f t="shared" si="0"/>
        <v>0</v>
      </c>
      <c r="L26" s="128"/>
      <c r="M26" s="14"/>
      <c r="N26" s="128">
        <f t="shared" si="1"/>
        <v>3</v>
      </c>
      <c r="O26" s="128">
        <v>23</v>
      </c>
      <c r="P26" s="128">
        <v>23</v>
      </c>
    </row>
    <row r="27" s="75" customFormat="1" ht="33" customHeight="1" spans="1:16">
      <c r="A27" s="126">
        <v>24</v>
      </c>
      <c r="B27" s="24" t="s">
        <v>270</v>
      </c>
      <c r="C27" s="128">
        <v>8200510400</v>
      </c>
      <c r="D27" s="21" t="s">
        <v>230</v>
      </c>
      <c r="E27" s="128">
        <v>60</v>
      </c>
      <c r="F27" s="14" t="s">
        <v>46</v>
      </c>
      <c r="G27" s="128">
        <v>0</v>
      </c>
      <c r="H27" s="14"/>
      <c r="I27" s="128">
        <v>0</v>
      </c>
      <c r="J27" s="128"/>
      <c r="K27" s="128">
        <f t="shared" si="0"/>
        <v>0</v>
      </c>
      <c r="L27" s="128">
        <v>40</v>
      </c>
      <c r="M27" s="14" t="s">
        <v>271</v>
      </c>
      <c r="N27" s="128">
        <f t="shared" si="1"/>
        <v>5</v>
      </c>
      <c r="O27" s="128">
        <v>17</v>
      </c>
      <c r="P27" s="128">
        <v>17</v>
      </c>
    </row>
    <row r="28" s="75" customFormat="1" ht="83" customHeight="1" spans="1:16">
      <c r="A28" s="126">
        <v>25</v>
      </c>
      <c r="B28" s="21" t="s">
        <v>272</v>
      </c>
      <c r="C28" s="128">
        <v>8200510401</v>
      </c>
      <c r="D28" s="21" t="s">
        <v>230</v>
      </c>
      <c r="E28" s="128">
        <v>60</v>
      </c>
      <c r="F28" s="14" t="s">
        <v>46</v>
      </c>
      <c r="G28" s="128">
        <v>200</v>
      </c>
      <c r="H28" s="14" t="s">
        <v>273</v>
      </c>
      <c r="I28" s="128">
        <v>120</v>
      </c>
      <c r="J28" s="14" t="s">
        <v>274</v>
      </c>
      <c r="K28" s="128">
        <f t="shared" si="0"/>
        <v>192</v>
      </c>
      <c r="L28" s="128"/>
      <c r="M28" s="14"/>
      <c r="N28" s="128">
        <f t="shared" si="1"/>
        <v>175.8</v>
      </c>
      <c r="O28" s="128">
        <v>1</v>
      </c>
      <c r="P28" s="128">
        <v>1</v>
      </c>
    </row>
    <row r="29" s="75" customFormat="1" ht="27" spans="1:16">
      <c r="A29" s="126">
        <v>26</v>
      </c>
      <c r="B29" s="24" t="s">
        <v>275</v>
      </c>
      <c r="C29" s="128">
        <v>8200510403</v>
      </c>
      <c r="D29" s="21" t="s">
        <v>230</v>
      </c>
      <c r="E29" s="128">
        <v>68</v>
      </c>
      <c r="F29" s="14" t="s">
        <v>276</v>
      </c>
      <c r="G29" s="128">
        <v>16</v>
      </c>
      <c r="H29" s="14" t="s">
        <v>277</v>
      </c>
      <c r="I29" s="128">
        <v>0</v>
      </c>
      <c r="J29" s="128"/>
      <c r="K29" s="128">
        <f t="shared" si="0"/>
        <v>14.4</v>
      </c>
      <c r="L29" s="128">
        <v>10</v>
      </c>
      <c r="M29" s="14" t="s">
        <v>278</v>
      </c>
      <c r="N29" s="128">
        <f t="shared" si="1"/>
        <v>16.86</v>
      </c>
      <c r="O29" s="128">
        <v>8</v>
      </c>
      <c r="P29" s="128">
        <v>8</v>
      </c>
    </row>
    <row r="30" s="75" customFormat="1" ht="40.5" spans="1:16">
      <c r="A30" s="126">
        <v>27</v>
      </c>
      <c r="B30" s="24" t="s">
        <v>279</v>
      </c>
      <c r="C30" s="128">
        <v>8200510404</v>
      </c>
      <c r="D30" s="21" t="s">
        <v>230</v>
      </c>
      <c r="E30" s="128">
        <v>88</v>
      </c>
      <c r="F30" s="14" t="s">
        <v>280</v>
      </c>
      <c r="G30" s="128">
        <v>20</v>
      </c>
      <c r="H30" s="14" t="s">
        <v>242</v>
      </c>
      <c r="I30" s="128">
        <v>0</v>
      </c>
      <c r="J30" s="24"/>
      <c r="K30" s="128">
        <f t="shared" si="0"/>
        <v>18</v>
      </c>
      <c r="L30" s="128">
        <v>57</v>
      </c>
      <c r="M30" s="14" t="s">
        <v>281</v>
      </c>
      <c r="N30" s="128">
        <f t="shared" si="1"/>
        <v>23.45</v>
      </c>
      <c r="O30" s="128">
        <v>4</v>
      </c>
      <c r="P30" s="128">
        <v>4</v>
      </c>
    </row>
    <row r="31" s="75" customFormat="1" ht="27" spans="1:16">
      <c r="A31" s="126">
        <v>28</v>
      </c>
      <c r="B31" s="24" t="s">
        <v>282</v>
      </c>
      <c r="C31" s="128">
        <v>8200510405</v>
      </c>
      <c r="D31" s="21" t="s">
        <v>230</v>
      </c>
      <c r="E31" s="128">
        <v>82</v>
      </c>
      <c r="F31" s="14" t="s">
        <v>283</v>
      </c>
      <c r="G31" s="128">
        <v>20</v>
      </c>
      <c r="H31" s="14" t="s">
        <v>242</v>
      </c>
      <c r="I31" s="128">
        <v>0</v>
      </c>
      <c r="J31" s="128"/>
      <c r="K31" s="128">
        <f t="shared" si="0"/>
        <v>18</v>
      </c>
      <c r="L31" s="128">
        <v>50</v>
      </c>
      <c r="M31" s="14" t="s">
        <v>284</v>
      </c>
      <c r="N31" s="128">
        <f t="shared" si="1"/>
        <v>22.8</v>
      </c>
      <c r="O31" s="128">
        <v>5</v>
      </c>
      <c r="P31" s="128">
        <v>5</v>
      </c>
    </row>
  </sheetData>
  <mergeCells count="4">
    <mergeCell ref="A1:P1"/>
    <mergeCell ref="E2:F2"/>
    <mergeCell ref="G2:K2"/>
    <mergeCell ref="L2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opLeftCell="A22" workbookViewId="0">
      <selection activeCell="O29" sqref="O29"/>
    </sheetView>
  </sheetViews>
  <sheetFormatPr defaultColWidth="9.81666666666667" defaultRowHeight="13.5"/>
  <cols>
    <col min="1" max="1" width="4.625" style="46" customWidth="1"/>
    <col min="2" max="2" width="7.375" style="46" customWidth="1"/>
    <col min="3" max="3" width="11.5" style="46" customWidth="1"/>
    <col min="4" max="4" width="16" style="46" customWidth="1"/>
    <col min="5" max="5" width="4" style="46" customWidth="1"/>
    <col min="6" max="6" width="29" style="46" customWidth="1"/>
    <col min="7" max="7" width="4" style="46" customWidth="1"/>
    <col min="8" max="8" width="16" style="46" customWidth="1"/>
    <col min="9" max="9" width="11" style="46" customWidth="1"/>
    <col min="10" max="10" width="25" style="46" customWidth="1"/>
    <col min="11" max="11" width="12.25" style="46" customWidth="1"/>
    <col min="12" max="12" width="3.125" style="46" customWidth="1"/>
    <col min="13" max="13" width="26.625" style="46" customWidth="1"/>
    <col min="14" max="14" width="17" style="46" customWidth="1"/>
    <col min="15" max="15" width="8.625" style="46" customWidth="1"/>
    <col min="16" max="16" width="4.375" style="46" customWidth="1"/>
    <col min="17" max="16384" width="9.81666666666667" style="46"/>
  </cols>
  <sheetData>
    <row r="1" s="46" customFormat="1" ht="20.25" spans="1:16">
      <c r="A1" s="105" t="s">
        <v>285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="46" customFormat="1" ht="28.5" spans="1:16">
      <c r="A2" s="107" t="s">
        <v>1</v>
      </c>
      <c r="B2" s="108" t="s">
        <v>286</v>
      </c>
      <c r="C2" s="107" t="s">
        <v>3</v>
      </c>
      <c r="D2" s="107" t="s">
        <v>4</v>
      </c>
      <c r="E2" s="108" t="s">
        <v>287</v>
      </c>
      <c r="F2" s="109"/>
      <c r="G2" s="108" t="s">
        <v>288</v>
      </c>
      <c r="H2" s="109"/>
      <c r="I2" s="109"/>
      <c r="J2" s="109"/>
      <c r="K2" s="109"/>
      <c r="L2" s="108" t="s">
        <v>289</v>
      </c>
      <c r="M2" s="109"/>
      <c r="N2" s="118" t="s">
        <v>8</v>
      </c>
      <c r="O2" s="119" t="s">
        <v>9</v>
      </c>
      <c r="P2" s="108" t="s">
        <v>290</v>
      </c>
    </row>
    <row r="3" s="46" customFormat="1" ht="15" spans="1:16">
      <c r="A3" s="110"/>
      <c r="B3" s="110"/>
      <c r="C3" s="110"/>
      <c r="D3" s="110"/>
      <c r="E3" s="110" t="s">
        <v>11</v>
      </c>
      <c r="F3" s="111" t="s">
        <v>12</v>
      </c>
      <c r="G3" s="112" t="s">
        <v>13</v>
      </c>
      <c r="H3" s="113" t="s">
        <v>14</v>
      </c>
      <c r="I3" s="110" t="s">
        <v>15</v>
      </c>
      <c r="J3" s="113" t="s">
        <v>14</v>
      </c>
      <c r="K3" s="110" t="s">
        <v>16</v>
      </c>
      <c r="L3" s="110" t="s">
        <v>17</v>
      </c>
      <c r="M3" s="111" t="s">
        <v>14</v>
      </c>
      <c r="N3" s="120" t="s">
        <v>18</v>
      </c>
      <c r="O3" s="121"/>
      <c r="P3" s="121"/>
    </row>
    <row r="4" s="46" customFormat="1" ht="30" spans="1:16">
      <c r="A4" s="110">
        <v>1</v>
      </c>
      <c r="B4" s="114" t="s">
        <v>291</v>
      </c>
      <c r="C4" s="114" t="s">
        <v>292</v>
      </c>
      <c r="D4" s="114" t="s">
        <v>293</v>
      </c>
      <c r="E4" s="110">
        <v>60</v>
      </c>
      <c r="F4" s="110" t="s">
        <v>294</v>
      </c>
      <c r="G4" s="110">
        <v>10</v>
      </c>
      <c r="H4" s="115" t="s">
        <v>295</v>
      </c>
      <c r="I4" s="110">
        <v>140</v>
      </c>
      <c r="J4" s="115" t="s">
        <v>296</v>
      </c>
      <c r="K4" s="110">
        <f t="shared" ref="K4:K36" si="0">0.9*G4+0.1*I4</f>
        <v>23</v>
      </c>
      <c r="L4" s="110">
        <v>0</v>
      </c>
      <c r="M4" s="115" t="s">
        <v>117</v>
      </c>
      <c r="N4" s="110">
        <f t="shared" ref="N4:N36" si="1">0.05*E4+0.9*K4+0.05*L4</f>
        <v>23.7</v>
      </c>
      <c r="O4" s="110">
        <v>1</v>
      </c>
      <c r="P4" s="110">
        <v>15</v>
      </c>
    </row>
    <row r="5" s="46" customFormat="1" ht="15" spans="1:16">
      <c r="A5" s="110">
        <v>2</v>
      </c>
      <c r="B5" s="114" t="s">
        <v>297</v>
      </c>
      <c r="C5" s="114" t="s">
        <v>298</v>
      </c>
      <c r="D5" s="114" t="s">
        <v>293</v>
      </c>
      <c r="E5" s="110">
        <v>70</v>
      </c>
      <c r="F5" s="115" t="s">
        <v>299</v>
      </c>
      <c r="G5" s="110">
        <v>15</v>
      </c>
      <c r="H5" s="115" t="s">
        <v>300</v>
      </c>
      <c r="I5" s="110">
        <v>15</v>
      </c>
      <c r="J5" s="115" t="s">
        <v>301</v>
      </c>
      <c r="K5" s="110">
        <f t="shared" si="0"/>
        <v>15</v>
      </c>
      <c r="L5" s="110">
        <v>0</v>
      </c>
      <c r="M5" s="115" t="s">
        <v>117</v>
      </c>
      <c r="N5" s="110">
        <f t="shared" si="1"/>
        <v>17</v>
      </c>
      <c r="O5" s="110">
        <v>2</v>
      </c>
      <c r="P5" s="110">
        <v>17</v>
      </c>
    </row>
    <row r="6" s="46" customFormat="1" ht="45" spans="1:16">
      <c r="A6" s="110">
        <v>3</v>
      </c>
      <c r="B6" s="114" t="s">
        <v>302</v>
      </c>
      <c r="C6" s="114" t="s">
        <v>303</v>
      </c>
      <c r="D6" s="114" t="s">
        <v>293</v>
      </c>
      <c r="E6" s="110">
        <v>100</v>
      </c>
      <c r="F6" s="115" t="s">
        <v>304</v>
      </c>
      <c r="G6" s="110">
        <v>0</v>
      </c>
      <c r="H6" s="115" t="s">
        <v>117</v>
      </c>
      <c r="I6" s="110">
        <v>30</v>
      </c>
      <c r="J6" s="115" t="s">
        <v>305</v>
      </c>
      <c r="K6" s="110">
        <f t="shared" si="0"/>
        <v>3</v>
      </c>
      <c r="L6" s="110">
        <v>90</v>
      </c>
      <c r="M6" s="115" t="s">
        <v>306</v>
      </c>
      <c r="N6" s="110">
        <f t="shared" si="1"/>
        <v>12.2</v>
      </c>
      <c r="O6" s="110">
        <v>3</v>
      </c>
      <c r="P6" s="110">
        <v>21</v>
      </c>
    </row>
    <row r="7" s="46" customFormat="1" ht="15" spans="1:16">
      <c r="A7" s="110">
        <v>4</v>
      </c>
      <c r="B7" s="114" t="s">
        <v>307</v>
      </c>
      <c r="C7" s="114" t="s">
        <v>308</v>
      </c>
      <c r="D7" s="114" t="s">
        <v>293</v>
      </c>
      <c r="E7" s="110">
        <v>60</v>
      </c>
      <c r="F7" s="115" t="s">
        <v>294</v>
      </c>
      <c r="G7" s="110">
        <v>0</v>
      </c>
      <c r="H7" s="115" t="s">
        <v>117</v>
      </c>
      <c r="I7" s="110">
        <v>0</v>
      </c>
      <c r="J7" s="115" t="s">
        <v>117</v>
      </c>
      <c r="K7" s="110">
        <f t="shared" si="0"/>
        <v>0</v>
      </c>
      <c r="L7" s="110">
        <v>0</v>
      </c>
      <c r="M7" s="115" t="s">
        <v>117</v>
      </c>
      <c r="N7" s="110">
        <f t="shared" si="1"/>
        <v>3</v>
      </c>
      <c r="O7" s="110">
        <v>6</v>
      </c>
      <c r="P7" s="110">
        <v>31</v>
      </c>
    </row>
    <row r="8" s="46" customFormat="1" ht="15" spans="1:16">
      <c r="A8" s="110">
        <v>5</v>
      </c>
      <c r="B8" s="114" t="s">
        <v>309</v>
      </c>
      <c r="C8" s="114" t="s">
        <v>310</v>
      </c>
      <c r="D8" s="114" t="s">
        <v>293</v>
      </c>
      <c r="E8" s="110">
        <v>64</v>
      </c>
      <c r="F8" s="115" t="s">
        <v>311</v>
      </c>
      <c r="G8" s="110">
        <v>0</v>
      </c>
      <c r="H8" s="115" t="s">
        <v>117</v>
      </c>
      <c r="I8" s="110">
        <v>0</v>
      </c>
      <c r="J8" s="115" t="s">
        <v>117</v>
      </c>
      <c r="K8" s="110">
        <f t="shared" si="0"/>
        <v>0</v>
      </c>
      <c r="L8" s="110">
        <v>5</v>
      </c>
      <c r="M8" s="115" t="s">
        <v>90</v>
      </c>
      <c r="N8" s="110">
        <f t="shared" si="1"/>
        <v>3.45</v>
      </c>
      <c r="O8" s="110">
        <v>5</v>
      </c>
      <c r="P8" s="110">
        <v>28</v>
      </c>
    </row>
    <row r="9" s="46" customFormat="1" ht="15" spans="1:16">
      <c r="A9" s="110">
        <v>6</v>
      </c>
      <c r="B9" s="114" t="s">
        <v>312</v>
      </c>
      <c r="C9" s="114" t="s">
        <v>313</v>
      </c>
      <c r="D9" s="114" t="s">
        <v>293</v>
      </c>
      <c r="E9" s="110">
        <v>60</v>
      </c>
      <c r="F9" s="115" t="s">
        <v>294</v>
      </c>
      <c r="G9" s="110">
        <v>0</v>
      </c>
      <c r="H9" s="115" t="s">
        <v>117</v>
      </c>
      <c r="I9" s="110">
        <v>0</v>
      </c>
      <c r="J9" s="115" t="s">
        <v>117</v>
      </c>
      <c r="K9" s="110">
        <f t="shared" si="0"/>
        <v>0</v>
      </c>
      <c r="L9" s="110">
        <v>0</v>
      </c>
      <c r="M9" s="115" t="s">
        <v>117</v>
      </c>
      <c r="N9" s="110">
        <f t="shared" si="1"/>
        <v>3</v>
      </c>
      <c r="O9" s="110">
        <v>6</v>
      </c>
      <c r="P9" s="110">
        <v>31</v>
      </c>
    </row>
    <row r="10" s="46" customFormat="1" ht="15" spans="1:16">
      <c r="A10" s="110">
        <v>7</v>
      </c>
      <c r="B10" s="114" t="s">
        <v>314</v>
      </c>
      <c r="C10" s="114" t="s">
        <v>315</v>
      </c>
      <c r="D10" s="114" t="s">
        <v>293</v>
      </c>
      <c r="E10" s="110">
        <v>55</v>
      </c>
      <c r="F10" s="116" t="s">
        <v>316</v>
      </c>
      <c r="G10" s="110">
        <v>0</v>
      </c>
      <c r="H10" s="115" t="s">
        <v>117</v>
      </c>
      <c r="I10" s="110">
        <v>10</v>
      </c>
      <c r="J10" s="115" t="s">
        <v>317</v>
      </c>
      <c r="K10" s="110">
        <f t="shared" si="0"/>
        <v>1</v>
      </c>
      <c r="L10" s="110">
        <v>0</v>
      </c>
      <c r="M10" s="115" t="s">
        <v>117</v>
      </c>
      <c r="N10" s="110">
        <f t="shared" si="1"/>
        <v>3.65</v>
      </c>
      <c r="O10" s="110">
        <v>4</v>
      </c>
      <c r="P10" s="110">
        <v>26</v>
      </c>
    </row>
    <row r="11" s="46" customFormat="1" ht="15" spans="1:16">
      <c r="A11" s="110">
        <v>8</v>
      </c>
      <c r="B11" s="114" t="s">
        <v>318</v>
      </c>
      <c r="C11" s="114" t="s">
        <v>319</v>
      </c>
      <c r="D11" s="114" t="s">
        <v>320</v>
      </c>
      <c r="E11" s="110">
        <v>60</v>
      </c>
      <c r="F11" s="115" t="s">
        <v>294</v>
      </c>
      <c r="G11" s="110">
        <v>0</v>
      </c>
      <c r="H11" s="115" t="s">
        <v>117</v>
      </c>
      <c r="I11" s="110">
        <v>50</v>
      </c>
      <c r="J11" s="115" t="s">
        <v>321</v>
      </c>
      <c r="K11" s="110">
        <f t="shared" si="0"/>
        <v>5</v>
      </c>
      <c r="L11" s="110">
        <v>0</v>
      </c>
      <c r="M11" s="115" t="s">
        <v>117</v>
      </c>
      <c r="N11" s="110">
        <f t="shared" si="1"/>
        <v>7.5</v>
      </c>
      <c r="O11" s="110">
        <v>9</v>
      </c>
      <c r="P11" s="110">
        <v>23</v>
      </c>
    </row>
    <row r="12" s="46" customFormat="1" ht="28.5" spans="1:16">
      <c r="A12" s="110">
        <v>9</v>
      </c>
      <c r="B12" s="114" t="s">
        <v>322</v>
      </c>
      <c r="C12" s="114" t="s">
        <v>323</v>
      </c>
      <c r="D12" s="114" t="s">
        <v>320</v>
      </c>
      <c r="E12" s="110">
        <v>60</v>
      </c>
      <c r="F12" s="115" t="s">
        <v>294</v>
      </c>
      <c r="G12" s="110">
        <v>110</v>
      </c>
      <c r="H12" s="115" t="s">
        <v>324</v>
      </c>
      <c r="I12" s="110">
        <v>0</v>
      </c>
      <c r="J12" s="115" t="s">
        <v>117</v>
      </c>
      <c r="K12" s="110">
        <f t="shared" si="0"/>
        <v>99</v>
      </c>
      <c r="L12" s="110">
        <v>0</v>
      </c>
      <c r="M12" s="115" t="s">
        <v>117</v>
      </c>
      <c r="N12" s="110">
        <f t="shared" si="1"/>
        <v>92.1</v>
      </c>
      <c r="O12" s="110">
        <v>4</v>
      </c>
      <c r="P12" s="110">
        <v>7</v>
      </c>
    </row>
    <row r="13" s="46" customFormat="1" ht="15" spans="1:16">
      <c r="A13" s="110">
        <v>10</v>
      </c>
      <c r="B13" s="114" t="s">
        <v>325</v>
      </c>
      <c r="C13" s="114" t="s">
        <v>326</v>
      </c>
      <c r="D13" s="114" t="s">
        <v>320</v>
      </c>
      <c r="E13" s="110">
        <v>70</v>
      </c>
      <c r="F13" s="115" t="s">
        <v>327</v>
      </c>
      <c r="G13" s="110">
        <v>20</v>
      </c>
      <c r="H13" s="115" t="s">
        <v>328</v>
      </c>
      <c r="I13" s="110">
        <v>0</v>
      </c>
      <c r="J13" s="115" t="s">
        <v>117</v>
      </c>
      <c r="K13" s="110">
        <f t="shared" si="0"/>
        <v>18</v>
      </c>
      <c r="L13" s="110">
        <v>50</v>
      </c>
      <c r="M13" s="115" t="s">
        <v>306</v>
      </c>
      <c r="N13" s="110">
        <f t="shared" si="1"/>
        <v>22.2</v>
      </c>
      <c r="O13" s="110">
        <v>7</v>
      </c>
      <c r="P13" s="110">
        <v>16</v>
      </c>
    </row>
    <row r="14" s="46" customFormat="1" ht="15" spans="1:16">
      <c r="A14" s="110">
        <v>11</v>
      </c>
      <c r="B14" s="114" t="s">
        <v>329</v>
      </c>
      <c r="C14" s="114" t="s">
        <v>330</v>
      </c>
      <c r="D14" s="114" t="s">
        <v>320</v>
      </c>
      <c r="E14" s="110">
        <v>60</v>
      </c>
      <c r="F14" s="115" t="s">
        <v>294</v>
      </c>
      <c r="G14" s="110">
        <v>30</v>
      </c>
      <c r="H14" s="115" t="s">
        <v>331</v>
      </c>
      <c r="I14" s="110">
        <v>0</v>
      </c>
      <c r="J14" s="115" t="s">
        <v>117</v>
      </c>
      <c r="K14" s="110">
        <f t="shared" si="0"/>
        <v>27</v>
      </c>
      <c r="L14" s="110">
        <v>40</v>
      </c>
      <c r="M14" s="115" t="s">
        <v>152</v>
      </c>
      <c r="N14" s="110">
        <f t="shared" si="1"/>
        <v>29.3</v>
      </c>
      <c r="O14" s="110">
        <v>6</v>
      </c>
      <c r="P14" s="110">
        <v>14</v>
      </c>
    </row>
    <row r="15" s="46" customFormat="1" ht="15" spans="1:16">
      <c r="A15" s="110">
        <v>12</v>
      </c>
      <c r="B15" s="114" t="s">
        <v>332</v>
      </c>
      <c r="C15" s="114" t="s">
        <v>333</v>
      </c>
      <c r="D15" s="114" t="s">
        <v>320</v>
      </c>
      <c r="E15" s="110">
        <v>60</v>
      </c>
      <c r="F15" s="115" t="s">
        <v>294</v>
      </c>
      <c r="G15" s="110">
        <v>240</v>
      </c>
      <c r="H15" s="115" t="s">
        <v>334</v>
      </c>
      <c r="I15" s="110">
        <v>60</v>
      </c>
      <c r="J15" s="115" t="s">
        <v>274</v>
      </c>
      <c r="K15" s="110">
        <f t="shared" si="0"/>
        <v>222</v>
      </c>
      <c r="L15" s="110">
        <v>0</v>
      </c>
      <c r="M15" s="115" t="s">
        <v>117</v>
      </c>
      <c r="N15" s="110">
        <f t="shared" si="1"/>
        <v>202.8</v>
      </c>
      <c r="O15" s="110">
        <v>2</v>
      </c>
      <c r="P15" s="110">
        <v>4</v>
      </c>
    </row>
    <row r="16" s="46" customFormat="1" ht="45" spans="1:16">
      <c r="A16" s="110">
        <v>13</v>
      </c>
      <c r="B16" s="114" t="s">
        <v>335</v>
      </c>
      <c r="C16" s="114" t="s">
        <v>336</v>
      </c>
      <c r="D16" s="114" t="s">
        <v>320</v>
      </c>
      <c r="E16" s="110">
        <v>100</v>
      </c>
      <c r="F16" s="115" t="s">
        <v>337</v>
      </c>
      <c r="G16" s="110">
        <v>0</v>
      </c>
      <c r="H16" s="115" t="s">
        <v>117</v>
      </c>
      <c r="I16" s="110">
        <v>60</v>
      </c>
      <c r="J16" s="115" t="s">
        <v>338</v>
      </c>
      <c r="K16" s="110">
        <f t="shared" si="0"/>
        <v>6</v>
      </c>
      <c r="L16" s="110">
        <v>0</v>
      </c>
      <c r="M16" s="115" t="s">
        <v>117</v>
      </c>
      <c r="N16" s="110">
        <f t="shared" si="1"/>
        <v>10.4</v>
      </c>
      <c r="O16" s="110">
        <v>8</v>
      </c>
      <c r="P16" s="110">
        <v>22</v>
      </c>
    </row>
    <row r="17" s="46" customFormat="1" ht="15" spans="1:16">
      <c r="A17" s="110">
        <v>14</v>
      </c>
      <c r="B17" s="114" t="s">
        <v>339</v>
      </c>
      <c r="C17" s="114" t="s">
        <v>340</v>
      </c>
      <c r="D17" s="114" t="s">
        <v>320</v>
      </c>
      <c r="E17" s="110">
        <v>65</v>
      </c>
      <c r="F17" s="115" t="s">
        <v>341</v>
      </c>
      <c r="G17" s="110">
        <v>200</v>
      </c>
      <c r="H17" s="115" t="s">
        <v>342</v>
      </c>
      <c r="I17" s="110">
        <v>0</v>
      </c>
      <c r="J17" s="115" t="s">
        <v>117</v>
      </c>
      <c r="K17" s="110">
        <f t="shared" si="0"/>
        <v>180</v>
      </c>
      <c r="L17" s="110">
        <v>70</v>
      </c>
      <c r="M17" s="115" t="s">
        <v>306</v>
      </c>
      <c r="N17" s="110">
        <f t="shared" si="1"/>
        <v>168.75</v>
      </c>
      <c r="O17" s="110">
        <v>3</v>
      </c>
      <c r="P17" s="110">
        <v>6</v>
      </c>
    </row>
    <row r="18" s="46" customFormat="1" ht="60" spans="1:16">
      <c r="A18" s="110">
        <v>15</v>
      </c>
      <c r="B18" s="114" t="s">
        <v>343</v>
      </c>
      <c r="C18" s="114" t="s">
        <v>344</v>
      </c>
      <c r="D18" s="114" t="s">
        <v>320</v>
      </c>
      <c r="E18" s="110">
        <v>99</v>
      </c>
      <c r="F18" s="115" t="s">
        <v>345</v>
      </c>
      <c r="G18" s="110">
        <v>485</v>
      </c>
      <c r="H18" s="115" t="s">
        <v>346</v>
      </c>
      <c r="I18" s="110">
        <v>10</v>
      </c>
      <c r="J18" s="115" t="s">
        <v>347</v>
      </c>
      <c r="K18" s="110">
        <f t="shared" si="0"/>
        <v>437.5</v>
      </c>
      <c r="L18" s="110">
        <v>70</v>
      </c>
      <c r="M18" s="115" t="s">
        <v>306</v>
      </c>
      <c r="N18" s="110">
        <f t="shared" si="1"/>
        <v>402.2</v>
      </c>
      <c r="O18" s="110">
        <v>1</v>
      </c>
      <c r="P18" s="110">
        <v>1</v>
      </c>
    </row>
    <row r="19" s="46" customFormat="1" ht="15" spans="1:16">
      <c r="A19" s="110">
        <v>16</v>
      </c>
      <c r="B19" s="114" t="s">
        <v>348</v>
      </c>
      <c r="C19" s="114" t="s">
        <v>349</v>
      </c>
      <c r="D19" s="114" t="s">
        <v>320</v>
      </c>
      <c r="E19" s="110">
        <v>60</v>
      </c>
      <c r="F19" s="115" t="s">
        <v>294</v>
      </c>
      <c r="G19" s="110">
        <v>30</v>
      </c>
      <c r="H19" s="115" t="s">
        <v>350</v>
      </c>
      <c r="I19" s="110">
        <v>70</v>
      </c>
      <c r="J19" s="115" t="s">
        <v>351</v>
      </c>
      <c r="K19" s="110">
        <f t="shared" si="0"/>
        <v>34</v>
      </c>
      <c r="L19" s="110">
        <v>30</v>
      </c>
      <c r="M19" s="115" t="s">
        <v>271</v>
      </c>
      <c r="N19" s="110">
        <f t="shared" si="1"/>
        <v>35.1</v>
      </c>
      <c r="O19" s="110">
        <v>5</v>
      </c>
      <c r="P19" s="110">
        <v>12</v>
      </c>
    </row>
    <row r="20" s="46" customFormat="1" ht="28.5" spans="1:16">
      <c r="A20" s="110">
        <v>17</v>
      </c>
      <c r="B20" s="114" t="s">
        <v>352</v>
      </c>
      <c r="C20" s="114" t="s">
        <v>353</v>
      </c>
      <c r="D20" s="114" t="s">
        <v>354</v>
      </c>
      <c r="E20" s="110">
        <v>72</v>
      </c>
      <c r="F20" s="115" t="s">
        <v>355</v>
      </c>
      <c r="G20" s="110">
        <v>34</v>
      </c>
      <c r="H20" s="115" t="s">
        <v>356</v>
      </c>
      <c r="I20" s="110">
        <v>20</v>
      </c>
      <c r="J20" s="115" t="s">
        <v>357</v>
      </c>
      <c r="K20" s="110">
        <f t="shared" si="0"/>
        <v>32.6</v>
      </c>
      <c r="L20" s="110">
        <v>0</v>
      </c>
      <c r="M20" s="115" t="s">
        <v>117</v>
      </c>
      <c r="N20" s="110">
        <f t="shared" si="1"/>
        <v>32.94</v>
      </c>
      <c r="O20" s="110">
        <v>3</v>
      </c>
      <c r="P20" s="110">
        <v>13</v>
      </c>
    </row>
    <row r="21" s="46" customFormat="1" ht="45" spans="1:16">
      <c r="A21" s="110">
        <v>18</v>
      </c>
      <c r="B21" s="114" t="s">
        <v>358</v>
      </c>
      <c r="C21" s="114" t="s">
        <v>359</v>
      </c>
      <c r="D21" s="114" t="s">
        <v>354</v>
      </c>
      <c r="E21" s="110">
        <v>100</v>
      </c>
      <c r="F21" s="115" t="s">
        <v>360</v>
      </c>
      <c r="G21" s="110">
        <v>330</v>
      </c>
      <c r="H21" s="115" t="s">
        <v>361</v>
      </c>
      <c r="I21" s="110">
        <v>87</v>
      </c>
      <c r="J21" s="115" t="s">
        <v>362</v>
      </c>
      <c r="K21" s="110">
        <f t="shared" si="0"/>
        <v>305.7</v>
      </c>
      <c r="L21" s="110">
        <v>70</v>
      </c>
      <c r="M21" s="115" t="s">
        <v>61</v>
      </c>
      <c r="N21" s="110">
        <f t="shared" si="1"/>
        <v>283.63</v>
      </c>
      <c r="O21" s="110">
        <v>1</v>
      </c>
      <c r="P21" s="110">
        <v>2</v>
      </c>
    </row>
    <row r="22" s="46" customFormat="1" ht="15" spans="1:16">
      <c r="A22" s="110">
        <v>19</v>
      </c>
      <c r="B22" s="114" t="s">
        <v>363</v>
      </c>
      <c r="C22" s="114" t="s">
        <v>364</v>
      </c>
      <c r="D22" s="114" t="s">
        <v>354</v>
      </c>
      <c r="E22" s="110">
        <v>64</v>
      </c>
      <c r="F22" s="115" t="s">
        <v>355</v>
      </c>
      <c r="G22" s="110">
        <v>0</v>
      </c>
      <c r="H22" s="115" t="s">
        <v>117</v>
      </c>
      <c r="I22" s="110">
        <v>0</v>
      </c>
      <c r="J22" s="115" t="s">
        <v>117</v>
      </c>
      <c r="K22" s="110">
        <f t="shared" si="0"/>
        <v>0</v>
      </c>
      <c r="L22" s="110">
        <v>0</v>
      </c>
      <c r="M22" s="115" t="s">
        <v>117</v>
      </c>
      <c r="N22" s="110">
        <f t="shared" si="1"/>
        <v>3.2</v>
      </c>
      <c r="O22" s="110">
        <v>6</v>
      </c>
      <c r="P22" s="110">
        <v>29</v>
      </c>
    </row>
    <row r="23" s="46" customFormat="1" ht="15" spans="1:16">
      <c r="A23" s="110">
        <v>20</v>
      </c>
      <c r="B23" s="114" t="s">
        <v>365</v>
      </c>
      <c r="C23" s="114" t="s">
        <v>366</v>
      </c>
      <c r="D23" s="114" t="s">
        <v>354</v>
      </c>
      <c r="E23" s="110">
        <v>66</v>
      </c>
      <c r="F23" s="115" t="s">
        <v>367</v>
      </c>
      <c r="G23" s="110">
        <v>10</v>
      </c>
      <c r="H23" s="115" t="s">
        <v>295</v>
      </c>
      <c r="I23" s="110">
        <v>15</v>
      </c>
      <c r="J23" s="115" t="s">
        <v>368</v>
      </c>
      <c r="K23" s="110">
        <f t="shared" si="0"/>
        <v>10.5</v>
      </c>
      <c r="L23" s="110">
        <v>0</v>
      </c>
      <c r="M23" s="115" t="s">
        <v>117</v>
      </c>
      <c r="N23" s="110">
        <f t="shared" si="1"/>
        <v>12.75</v>
      </c>
      <c r="O23" s="110">
        <v>4</v>
      </c>
      <c r="P23" s="110">
        <v>19</v>
      </c>
    </row>
    <row r="24" s="46" customFormat="1" ht="15" spans="1:16">
      <c r="A24" s="110">
        <v>21</v>
      </c>
      <c r="B24" s="114" t="s">
        <v>369</v>
      </c>
      <c r="C24" s="114" t="s">
        <v>370</v>
      </c>
      <c r="D24" s="114" t="s">
        <v>354</v>
      </c>
      <c r="E24" s="110">
        <v>70</v>
      </c>
      <c r="F24" s="115" t="s">
        <v>371</v>
      </c>
      <c r="G24" s="110">
        <v>0</v>
      </c>
      <c r="H24" s="115" t="s">
        <v>117</v>
      </c>
      <c r="I24" s="110">
        <v>0</v>
      </c>
      <c r="J24" s="115" t="s">
        <v>117</v>
      </c>
      <c r="K24" s="110">
        <f t="shared" si="0"/>
        <v>0</v>
      </c>
      <c r="L24" s="110">
        <v>7</v>
      </c>
      <c r="M24" s="115" t="s">
        <v>372</v>
      </c>
      <c r="N24" s="110">
        <f t="shared" si="1"/>
        <v>3.85</v>
      </c>
      <c r="O24" s="110">
        <v>5</v>
      </c>
      <c r="P24" s="110">
        <v>25</v>
      </c>
    </row>
    <row r="25" s="46" customFormat="1" ht="30" spans="1:16">
      <c r="A25" s="110">
        <v>22</v>
      </c>
      <c r="B25" s="114" t="s">
        <v>373</v>
      </c>
      <c r="C25" s="114" t="s">
        <v>374</v>
      </c>
      <c r="D25" s="114" t="s">
        <v>354</v>
      </c>
      <c r="E25" s="110">
        <v>98</v>
      </c>
      <c r="F25" s="115" t="s">
        <v>375</v>
      </c>
      <c r="G25" s="110">
        <v>90</v>
      </c>
      <c r="H25" s="115" t="s">
        <v>376</v>
      </c>
      <c r="I25" s="110">
        <v>0</v>
      </c>
      <c r="J25" s="115" t="s">
        <v>117</v>
      </c>
      <c r="K25" s="110">
        <f t="shared" si="0"/>
        <v>81</v>
      </c>
      <c r="L25" s="110">
        <v>70</v>
      </c>
      <c r="M25" s="115" t="s">
        <v>377</v>
      </c>
      <c r="N25" s="110">
        <f t="shared" si="1"/>
        <v>81.3</v>
      </c>
      <c r="O25" s="110">
        <v>2</v>
      </c>
      <c r="P25" s="110">
        <v>8</v>
      </c>
    </row>
    <row r="26" s="46" customFormat="1" ht="45" spans="1:16">
      <c r="A26" s="110">
        <v>23</v>
      </c>
      <c r="B26" s="114" t="s">
        <v>378</v>
      </c>
      <c r="C26" s="114" t="s">
        <v>379</v>
      </c>
      <c r="D26" s="114" t="s">
        <v>24</v>
      </c>
      <c r="E26" s="110">
        <v>60</v>
      </c>
      <c r="F26" s="115" t="s">
        <v>294</v>
      </c>
      <c r="G26" s="110">
        <v>0</v>
      </c>
      <c r="H26" s="115" t="s">
        <v>117</v>
      </c>
      <c r="I26" s="110">
        <v>110</v>
      </c>
      <c r="J26" s="116" t="s">
        <v>380</v>
      </c>
      <c r="K26" s="110">
        <f t="shared" si="0"/>
        <v>11</v>
      </c>
      <c r="L26" s="110">
        <v>0</v>
      </c>
      <c r="M26" s="115" t="s">
        <v>117</v>
      </c>
      <c r="N26" s="110">
        <f t="shared" si="1"/>
        <v>12.9</v>
      </c>
      <c r="O26" s="110">
        <v>6</v>
      </c>
      <c r="P26" s="110">
        <v>18</v>
      </c>
    </row>
    <row r="27" s="46" customFormat="1" ht="15" spans="1:16">
      <c r="A27" s="110">
        <v>24</v>
      </c>
      <c r="B27" s="114" t="s">
        <v>381</v>
      </c>
      <c r="C27" s="114" t="s">
        <v>382</v>
      </c>
      <c r="D27" s="114" t="s">
        <v>24</v>
      </c>
      <c r="E27" s="110">
        <v>86</v>
      </c>
      <c r="F27" s="115" t="s">
        <v>383</v>
      </c>
      <c r="G27" s="110">
        <v>200</v>
      </c>
      <c r="H27" s="115" t="s">
        <v>342</v>
      </c>
      <c r="I27" s="110">
        <v>0</v>
      </c>
      <c r="J27" s="115" t="s">
        <v>117</v>
      </c>
      <c r="K27" s="110">
        <f t="shared" si="0"/>
        <v>180</v>
      </c>
      <c r="L27" s="115">
        <v>55</v>
      </c>
      <c r="M27" s="115" t="s">
        <v>384</v>
      </c>
      <c r="N27" s="110">
        <f t="shared" si="1"/>
        <v>169.05</v>
      </c>
      <c r="O27" s="110">
        <v>2</v>
      </c>
      <c r="P27" s="110">
        <v>5</v>
      </c>
    </row>
    <row r="28" s="46" customFormat="1" ht="30" spans="1:16">
      <c r="A28" s="110">
        <v>25</v>
      </c>
      <c r="B28" s="114" t="s">
        <v>385</v>
      </c>
      <c r="C28" s="114" t="s">
        <v>386</v>
      </c>
      <c r="D28" s="114" t="s">
        <v>24</v>
      </c>
      <c r="E28" s="110">
        <v>93</v>
      </c>
      <c r="F28" s="116" t="s">
        <v>387</v>
      </c>
      <c r="G28" s="110">
        <v>60</v>
      </c>
      <c r="H28" s="115" t="s">
        <v>388</v>
      </c>
      <c r="I28" s="110">
        <v>0</v>
      </c>
      <c r="J28" s="115" t="s">
        <v>117</v>
      </c>
      <c r="K28" s="110">
        <f t="shared" si="0"/>
        <v>54</v>
      </c>
      <c r="L28" s="110">
        <v>75</v>
      </c>
      <c r="M28" s="115" t="s">
        <v>389</v>
      </c>
      <c r="N28" s="110">
        <f t="shared" si="1"/>
        <v>57</v>
      </c>
      <c r="O28" s="110">
        <v>5</v>
      </c>
      <c r="P28" s="110">
        <v>11</v>
      </c>
    </row>
    <row r="29" s="46" customFormat="1" ht="45" spans="1:16">
      <c r="A29" s="110">
        <v>26</v>
      </c>
      <c r="B29" s="114" t="s">
        <v>390</v>
      </c>
      <c r="C29" s="114" t="s">
        <v>391</v>
      </c>
      <c r="D29" s="114" t="s">
        <v>24</v>
      </c>
      <c r="E29" s="110">
        <v>89</v>
      </c>
      <c r="F29" s="115" t="s">
        <v>392</v>
      </c>
      <c r="G29" s="110">
        <v>300</v>
      </c>
      <c r="H29" s="115" t="s">
        <v>393</v>
      </c>
      <c r="I29" s="110">
        <v>30</v>
      </c>
      <c r="J29" s="115" t="s">
        <v>394</v>
      </c>
      <c r="K29" s="110">
        <f t="shared" si="0"/>
        <v>273</v>
      </c>
      <c r="L29" s="110">
        <v>0</v>
      </c>
      <c r="M29" s="115" t="s">
        <v>117</v>
      </c>
      <c r="N29" s="110">
        <f t="shared" si="1"/>
        <v>250.15</v>
      </c>
      <c r="O29" s="110">
        <v>1</v>
      </c>
      <c r="P29" s="110">
        <v>3</v>
      </c>
    </row>
    <row r="30" s="46" customFormat="1" ht="15" spans="1:16">
      <c r="A30" s="110">
        <v>27</v>
      </c>
      <c r="B30" s="114" t="s">
        <v>395</v>
      </c>
      <c r="C30" s="114" t="s">
        <v>396</v>
      </c>
      <c r="D30" s="114" t="s">
        <v>24</v>
      </c>
      <c r="E30" s="110">
        <v>60</v>
      </c>
      <c r="F30" s="115" t="s">
        <v>294</v>
      </c>
      <c r="G30" s="110">
        <v>10</v>
      </c>
      <c r="H30" s="115" t="s">
        <v>295</v>
      </c>
      <c r="I30" s="110">
        <v>0</v>
      </c>
      <c r="J30" s="115" t="s">
        <v>117</v>
      </c>
      <c r="K30" s="110">
        <f t="shared" si="0"/>
        <v>9</v>
      </c>
      <c r="L30" s="110">
        <v>30</v>
      </c>
      <c r="M30" s="115" t="s">
        <v>397</v>
      </c>
      <c r="N30" s="110">
        <f t="shared" si="1"/>
        <v>12.6</v>
      </c>
      <c r="O30" s="110">
        <v>7</v>
      </c>
      <c r="P30" s="110">
        <v>20</v>
      </c>
    </row>
    <row r="31" s="46" customFormat="1" ht="15" spans="1:16">
      <c r="A31" s="110">
        <v>28</v>
      </c>
      <c r="B31" s="114" t="s">
        <v>398</v>
      </c>
      <c r="C31" s="114" t="s">
        <v>399</v>
      </c>
      <c r="D31" s="114" t="s">
        <v>24</v>
      </c>
      <c r="E31" s="110">
        <v>60</v>
      </c>
      <c r="F31" s="115" t="s">
        <v>294</v>
      </c>
      <c r="G31" s="110">
        <v>80</v>
      </c>
      <c r="H31" s="115" t="s">
        <v>400</v>
      </c>
      <c r="I31" s="110">
        <v>0</v>
      </c>
      <c r="J31" s="115" t="s">
        <v>117</v>
      </c>
      <c r="K31" s="110">
        <f t="shared" si="0"/>
        <v>72</v>
      </c>
      <c r="L31" s="110">
        <v>0</v>
      </c>
      <c r="M31" s="115" t="s">
        <v>117</v>
      </c>
      <c r="N31" s="110">
        <f t="shared" si="1"/>
        <v>67.8</v>
      </c>
      <c r="O31" s="110">
        <v>3</v>
      </c>
      <c r="P31" s="110">
        <v>9</v>
      </c>
    </row>
    <row r="32" s="46" customFormat="1" ht="15" spans="1:16">
      <c r="A32" s="110">
        <v>29</v>
      </c>
      <c r="B32" s="114" t="s">
        <v>401</v>
      </c>
      <c r="C32" s="114" t="s">
        <v>402</v>
      </c>
      <c r="D32" s="114" t="s">
        <v>24</v>
      </c>
      <c r="E32" s="110">
        <v>62</v>
      </c>
      <c r="F32" s="115" t="s">
        <v>403</v>
      </c>
      <c r="G32" s="110">
        <v>0</v>
      </c>
      <c r="H32" s="115" t="s">
        <v>117</v>
      </c>
      <c r="I32" s="110">
        <v>0</v>
      </c>
      <c r="J32" s="115" t="s">
        <v>117</v>
      </c>
      <c r="K32" s="110">
        <f t="shared" si="0"/>
        <v>0</v>
      </c>
      <c r="L32" s="110">
        <v>0</v>
      </c>
      <c r="M32" s="115" t="s">
        <v>117</v>
      </c>
      <c r="N32" s="110">
        <f t="shared" si="1"/>
        <v>3.1</v>
      </c>
      <c r="O32" s="110">
        <v>10</v>
      </c>
      <c r="P32" s="110">
        <v>30</v>
      </c>
    </row>
    <row r="33" s="46" customFormat="1" ht="15" spans="1:16">
      <c r="A33" s="110">
        <v>30</v>
      </c>
      <c r="B33" s="114" t="s">
        <v>404</v>
      </c>
      <c r="C33" s="114" t="s">
        <v>405</v>
      </c>
      <c r="D33" s="114" t="s">
        <v>24</v>
      </c>
      <c r="E33" s="110">
        <v>60</v>
      </c>
      <c r="F33" s="115" t="s">
        <v>294</v>
      </c>
      <c r="G33" s="110">
        <v>0</v>
      </c>
      <c r="H33" s="115" t="s">
        <v>117</v>
      </c>
      <c r="I33" s="110">
        <v>0</v>
      </c>
      <c r="J33" s="115" t="s">
        <v>117</v>
      </c>
      <c r="K33" s="110">
        <f t="shared" si="0"/>
        <v>0</v>
      </c>
      <c r="L33" s="110">
        <v>0</v>
      </c>
      <c r="M33" s="115" t="s">
        <v>117</v>
      </c>
      <c r="N33" s="110">
        <f t="shared" si="1"/>
        <v>3</v>
      </c>
      <c r="O33" s="110">
        <v>11</v>
      </c>
      <c r="P33" s="110">
        <v>31</v>
      </c>
    </row>
    <row r="34" s="46" customFormat="1" ht="15" spans="1:16">
      <c r="A34" s="110">
        <v>31</v>
      </c>
      <c r="B34" s="114" t="s">
        <v>406</v>
      </c>
      <c r="C34" s="114" t="s">
        <v>407</v>
      </c>
      <c r="D34" s="114" t="s">
        <v>24</v>
      </c>
      <c r="E34" s="110">
        <v>60</v>
      </c>
      <c r="F34" s="115" t="s">
        <v>294</v>
      </c>
      <c r="G34" s="110">
        <v>80</v>
      </c>
      <c r="H34" s="115" t="s">
        <v>400</v>
      </c>
      <c r="I34" s="110">
        <v>0</v>
      </c>
      <c r="J34" s="115" t="s">
        <v>117</v>
      </c>
      <c r="K34" s="110">
        <f t="shared" si="0"/>
        <v>72</v>
      </c>
      <c r="L34" s="110">
        <v>0</v>
      </c>
      <c r="M34" s="115" t="s">
        <v>117</v>
      </c>
      <c r="N34" s="110">
        <f t="shared" si="1"/>
        <v>67.8</v>
      </c>
      <c r="O34" s="110">
        <v>3</v>
      </c>
      <c r="P34" s="110">
        <v>9</v>
      </c>
    </row>
    <row r="35" s="46" customFormat="1" ht="16.5" spans="1:16">
      <c r="A35" s="110">
        <v>32</v>
      </c>
      <c r="B35" s="114" t="s">
        <v>408</v>
      </c>
      <c r="C35" s="114" t="s">
        <v>409</v>
      </c>
      <c r="D35" s="114" t="s">
        <v>24</v>
      </c>
      <c r="E35" s="117">
        <v>70</v>
      </c>
      <c r="F35" s="115" t="s">
        <v>410</v>
      </c>
      <c r="G35" s="110">
        <v>0</v>
      </c>
      <c r="H35" s="115" t="s">
        <v>117</v>
      </c>
      <c r="I35" s="110">
        <v>0</v>
      </c>
      <c r="J35" s="115" t="s">
        <v>117</v>
      </c>
      <c r="K35" s="110">
        <f t="shared" si="0"/>
        <v>0</v>
      </c>
      <c r="L35" s="110">
        <v>0</v>
      </c>
      <c r="M35" s="115" t="s">
        <v>117</v>
      </c>
      <c r="N35" s="110">
        <f t="shared" si="1"/>
        <v>3.5</v>
      </c>
      <c r="O35" s="110">
        <v>9</v>
      </c>
      <c r="P35" s="110">
        <v>27</v>
      </c>
    </row>
    <row r="36" s="46" customFormat="1" ht="30" spans="1:16">
      <c r="A36" s="110">
        <v>33</v>
      </c>
      <c r="B36" s="114" t="s">
        <v>411</v>
      </c>
      <c r="C36" s="114" t="s">
        <v>412</v>
      </c>
      <c r="D36" s="114" t="s">
        <v>24</v>
      </c>
      <c r="E36" s="110">
        <v>84</v>
      </c>
      <c r="F36" s="115" t="s">
        <v>413</v>
      </c>
      <c r="G36" s="110">
        <v>0</v>
      </c>
      <c r="H36" s="115" t="s">
        <v>117</v>
      </c>
      <c r="I36" s="110">
        <v>0</v>
      </c>
      <c r="J36" s="115" t="s">
        <v>117</v>
      </c>
      <c r="K36" s="110">
        <f t="shared" si="0"/>
        <v>0</v>
      </c>
      <c r="L36" s="110">
        <v>50</v>
      </c>
      <c r="M36" s="115" t="s">
        <v>414</v>
      </c>
      <c r="N36" s="110">
        <f t="shared" si="1"/>
        <v>6.7</v>
      </c>
      <c r="O36" s="110">
        <v>8</v>
      </c>
      <c r="P36" s="110">
        <v>24</v>
      </c>
    </row>
  </sheetData>
  <mergeCells count="4">
    <mergeCell ref="A1:P1"/>
    <mergeCell ref="E2:F2"/>
    <mergeCell ref="G2:K2"/>
    <mergeCell ref="L2:M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opLeftCell="A25" workbookViewId="0">
      <selection activeCell="R5" sqref="R5"/>
    </sheetView>
  </sheetViews>
  <sheetFormatPr defaultColWidth="9" defaultRowHeight="13.5"/>
  <cols>
    <col min="1" max="1" width="3.91666666666667" style="75" customWidth="1"/>
    <col min="2" max="2" width="11.775" style="75" customWidth="1"/>
    <col min="3" max="3" width="8.56666666666667" style="75" customWidth="1"/>
    <col min="4" max="4" width="5" style="75" customWidth="1"/>
    <col min="5" max="5" width="4.66666666666667" style="75" customWidth="1"/>
    <col min="6" max="6" width="32.0666666666667" style="75" customWidth="1"/>
    <col min="7" max="7" width="7.66666666666667" style="75" customWidth="1"/>
    <col min="8" max="8" width="9.66666666666667" style="75" customWidth="1"/>
    <col min="9" max="9" width="3.66666666666667" style="75" customWidth="1"/>
    <col min="10" max="10" width="14.4333333333333" style="75" customWidth="1"/>
    <col min="11" max="11" width="6.5" style="75" customWidth="1"/>
    <col min="12" max="12" width="12.5333333333333" style="75" customWidth="1"/>
    <col min="13" max="13" width="20.5583333333333" style="77" customWidth="1"/>
    <col min="14" max="14" width="3.66666666666667" style="78" customWidth="1"/>
    <col min="15" max="15" width="25.7083333333333" style="75" customWidth="1"/>
    <col min="16" max="16" width="16.5083333333333" style="77" customWidth="1"/>
    <col min="17" max="17" width="3.66666666666667" style="78" customWidth="1"/>
    <col min="18" max="16384" width="9" style="75"/>
  </cols>
  <sheetData>
    <row r="1" s="75" customFormat="1" ht="20.25" spans="1:17">
      <c r="A1" s="5" t="s">
        <v>415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93"/>
      <c r="N1" s="6"/>
      <c r="O1" s="6"/>
      <c r="P1" s="93"/>
      <c r="Q1" s="6"/>
    </row>
    <row r="2" s="2" customFormat="1" ht="54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9"/>
      <c r="G2" s="80" t="s">
        <v>6</v>
      </c>
      <c r="H2" s="80"/>
      <c r="I2" s="80"/>
      <c r="J2" s="80"/>
      <c r="K2" s="80"/>
      <c r="L2" s="80"/>
      <c r="M2" s="94"/>
      <c r="N2" s="8" t="s">
        <v>7</v>
      </c>
      <c r="O2" s="79"/>
      <c r="P2" s="31" t="s">
        <v>8</v>
      </c>
      <c r="Q2" s="42" t="s">
        <v>9</v>
      </c>
    </row>
    <row r="3" s="3" customFormat="1" ht="15" spans="1:17">
      <c r="A3" s="81"/>
      <c r="B3" s="81"/>
      <c r="C3" s="81"/>
      <c r="D3" s="81"/>
      <c r="E3" s="81" t="s">
        <v>11</v>
      </c>
      <c r="F3" s="12" t="s">
        <v>12</v>
      </c>
      <c r="G3" s="82" t="s">
        <v>74</v>
      </c>
      <c r="H3" s="14" t="s">
        <v>14</v>
      </c>
      <c r="I3" s="82" t="s">
        <v>13</v>
      </c>
      <c r="J3" s="14" t="s">
        <v>14</v>
      </c>
      <c r="K3" s="81" t="s">
        <v>15</v>
      </c>
      <c r="L3" s="14" t="s">
        <v>14</v>
      </c>
      <c r="M3" s="95" t="s">
        <v>416</v>
      </c>
      <c r="N3" s="81" t="s">
        <v>17</v>
      </c>
      <c r="O3" s="12" t="s">
        <v>14</v>
      </c>
      <c r="P3" s="95" t="s">
        <v>18</v>
      </c>
      <c r="Q3" s="103"/>
    </row>
    <row r="4" s="76" customFormat="1" ht="54" spans="1:17">
      <c r="A4" s="83">
        <v>1</v>
      </c>
      <c r="B4" s="84">
        <v>8210510461</v>
      </c>
      <c r="C4" s="12" t="s">
        <v>417</v>
      </c>
      <c r="D4" s="24" t="s">
        <v>99</v>
      </c>
      <c r="E4" s="85">
        <v>99</v>
      </c>
      <c r="F4" s="86" t="s">
        <v>418</v>
      </c>
      <c r="G4" s="87">
        <v>89.263</v>
      </c>
      <c r="H4" s="12" t="s">
        <v>78</v>
      </c>
      <c r="I4" s="91"/>
      <c r="J4" s="91"/>
      <c r="K4" s="96">
        <v>203.03</v>
      </c>
      <c r="L4" s="86" t="s">
        <v>419</v>
      </c>
      <c r="M4" s="97">
        <f t="shared" ref="M4:M48" si="0">0.5*G4+0.4*I4+0.1*K4</f>
        <v>64.9345</v>
      </c>
      <c r="N4" s="85">
        <v>59</v>
      </c>
      <c r="O4" s="86" t="s">
        <v>420</v>
      </c>
      <c r="P4" s="97">
        <f t="shared" ref="P4:P48" si="1">0.05*E4+0.9*M4+0.05*N4</f>
        <v>66.34105</v>
      </c>
      <c r="Q4" s="104" t="s">
        <v>32</v>
      </c>
    </row>
    <row r="5" s="76" customFormat="1" ht="54" spans="1:17">
      <c r="A5" s="83">
        <v>2</v>
      </c>
      <c r="B5" s="84">
        <v>8210510434</v>
      </c>
      <c r="C5" s="12" t="s">
        <v>421</v>
      </c>
      <c r="D5" s="24" t="s">
        <v>99</v>
      </c>
      <c r="E5" s="85">
        <v>100</v>
      </c>
      <c r="F5" s="86" t="s">
        <v>422</v>
      </c>
      <c r="G5" s="87">
        <v>87.919</v>
      </c>
      <c r="H5" s="12" t="s">
        <v>78</v>
      </c>
      <c r="I5" s="96">
        <v>20</v>
      </c>
      <c r="J5" s="86" t="s">
        <v>423</v>
      </c>
      <c r="K5" s="96">
        <v>66.67</v>
      </c>
      <c r="L5" s="98" t="s">
        <v>424</v>
      </c>
      <c r="M5" s="97">
        <f t="shared" si="0"/>
        <v>58.6265</v>
      </c>
      <c r="N5" s="85">
        <v>7</v>
      </c>
      <c r="O5" s="90" t="s">
        <v>425</v>
      </c>
      <c r="P5" s="97">
        <f t="shared" si="1"/>
        <v>58.11385</v>
      </c>
      <c r="Q5" s="104" t="s">
        <v>426</v>
      </c>
    </row>
    <row r="6" s="76" customFormat="1" ht="40.5" spans="1:17">
      <c r="A6" s="83">
        <v>3</v>
      </c>
      <c r="B6" s="84">
        <v>8210510457</v>
      </c>
      <c r="C6" s="12" t="s">
        <v>427</v>
      </c>
      <c r="D6" s="24" t="s">
        <v>99</v>
      </c>
      <c r="E6" s="85">
        <v>91</v>
      </c>
      <c r="F6" s="88" t="s">
        <v>428</v>
      </c>
      <c r="G6" s="87">
        <v>87.856</v>
      </c>
      <c r="H6" s="12" t="s">
        <v>78</v>
      </c>
      <c r="I6" s="96">
        <v>30</v>
      </c>
      <c r="J6" s="86" t="s">
        <v>429</v>
      </c>
      <c r="K6" s="91"/>
      <c r="L6" s="99"/>
      <c r="M6" s="97">
        <f t="shared" si="0"/>
        <v>55.928</v>
      </c>
      <c r="N6" s="85">
        <v>50</v>
      </c>
      <c r="O6" s="88" t="s">
        <v>430</v>
      </c>
      <c r="P6" s="97">
        <f t="shared" si="1"/>
        <v>57.3852</v>
      </c>
      <c r="Q6" s="104" t="s">
        <v>431</v>
      </c>
    </row>
    <row r="7" s="76" customFormat="1" ht="67.5" spans="1:17">
      <c r="A7" s="83">
        <v>4</v>
      </c>
      <c r="B7" s="84">
        <v>8210510448</v>
      </c>
      <c r="C7" s="12" t="s">
        <v>432</v>
      </c>
      <c r="D7" s="24" t="s">
        <v>99</v>
      </c>
      <c r="E7" s="85">
        <v>100</v>
      </c>
      <c r="F7" s="86" t="s">
        <v>433</v>
      </c>
      <c r="G7" s="87">
        <v>90.356</v>
      </c>
      <c r="H7" s="12" t="s">
        <v>78</v>
      </c>
      <c r="I7" s="96">
        <v>10</v>
      </c>
      <c r="J7" s="86" t="s">
        <v>434</v>
      </c>
      <c r="K7" s="91"/>
      <c r="L7" s="85"/>
      <c r="M7" s="97">
        <f t="shared" si="0"/>
        <v>49.178</v>
      </c>
      <c r="N7" s="85">
        <v>84</v>
      </c>
      <c r="O7" s="86" t="s">
        <v>435</v>
      </c>
      <c r="P7" s="97">
        <f t="shared" si="1"/>
        <v>53.4602</v>
      </c>
      <c r="Q7" s="104" t="s">
        <v>39</v>
      </c>
    </row>
    <row r="8" s="76" customFormat="1" ht="27" spans="1:17">
      <c r="A8" s="83">
        <v>5</v>
      </c>
      <c r="B8" s="84">
        <v>8210510435</v>
      </c>
      <c r="C8" s="12" t="s">
        <v>436</v>
      </c>
      <c r="D8" s="24" t="s">
        <v>99</v>
      </c>
      <c r="E8" s="85">
        <v>100</v>
      </c>
      <c r="F8" s="86" t="s">
        <v>437</v>
      </c>
      <c r="G8" s="87">
        <v>88.131</v>
      </c>
      <c r="H8" s="12" t="s">
        <v>78</v>
      </c>
      <c r="I8" s="96">
        <v>10</v>
      </c>
      <c r="J8" s="86" t="s">
        <v>438</v>
      </c>
      <c r="K8" s="91"/>
      <c r="L8" s="85"/>
      <c r="M8" s="97">
        <f t="shared" si="0"/>
        <v>48.0655</v>
      </c>
      <c r="N8" s="85">
        <v>79</v>
      </c>
      <c r="O8" s="86" t="s">
        <v>439</v>
      </c>
      <c r="P8" s="97">
        <f t="shared" si="1"/>
        <v>52.20895</v>
      </c>
      <c r="Q8" s="104" t="s">
        <v>27</v>
      </c>
    </row>
    <row r="9" s="76" customFormat="1" ht="54" spans="1:17">
      <c r="A9" s="83">
        <v>6</v>
      </c>
      <c r="B9" s="84">
        <v>8210510466</v>
      </c>
      <c r="C9" s="12" t="s">
        <v>440</v>
      </c>
      <c r="D9" s="24" t="s">
        <v>99</v>
      </c>
      <c r="E9" s="85">
        <v>100</v>
      </c>
      <c r="F9" s="86" t="s">
        <v>441</v>
      </c>
      <c r="G9" s="87">
        <v>86.669</v>
      </c>
      <c r="H9" s="12" t="s">
        <v>78</v>
      </c>
      <c r="I9" s="96">
        <v>10</v>
      </c>
      <c r="J9" s="88" t="s">
        <v>438</v>
      </c>
      <c r="K9" s="91"/>
      <c r="L9" s="85"/>
      <c r="M9" s="97">
        <f t="shared" si="0"/>
        <v>47.3345</v>
      </c>
      <c r="N9" s="85">
        <v>76</v>
      </c>
      <c r="O9" s="86" t="s">
        <v>442</v>
      </c>
      <c r="P9" s="97">
        <f t="shared" si="1"/>
        <v>51.40105</v>
      </c>
      <c r="Q9" s="104" t="s">
        <v>443</v>
      </c>
    </row>
    <row r="10" s="76" customFormat="1" ht="27" spans="1:17">
      <c r="A10" s="83">
        <v>7</v>
      </c>
      <c r="B10" s="84">
        <v>8210510442</v>
      </c>
      <c r="C10" s="12" t="s">
        <v>444</v>
      </c>
      <c r="D10" s="24" t="s">
        <v>99</v>
      </c>
      <c r="E10" s="85">
        <v>67</v>
      </c>
      <c r="F10" s="88" t="s">
        <v>445</v>
      </c>
      <c r="G10" s="87">
        <v>87.525</v>
      </c>
      <c r="H10" s="12" t="s">
        <v>78</v>
      </c>
      <c r="I10" s="96">
        <v>20</v>
      </c>
      <c r="J10" s="88" t="s">
        <v>423</v>
      </c>
      <c r="K10" s="91"/>
      <c r="L10" s="85"/>
      <c r="M10" s="97">
        <f t="shared" si="0"/>
        <v>51.7625</v>
      </c>
      <c r="N10" s="85"/>
      <c r="O10" s="91"/>
      <c r="P10" s="97">
        <f t="shared" si="1"/>
        <v>49.93625</v>
      </c>
      <c r="Q10" s="104" t="s">
        <v>446</v>
      </c>
    </row>
    <row r="11" s="76" customFormat="1" ht="27" spans="1:17">
      <c r="A11" s="83">
        <v>8</v>
      </c>
      <c r="B11" s="84">
        <v>8210510433</v>
      </c>
      <c r="C11" s="12" t="s">
        <v>447</v>
      </c>
      <c r="D11" s="24" t="s">
        <v>99</v>
      </c>
      <c r="E11" s="85">
        <v>98</v>
      </c>
      <c r="F11" s="86" t="s">
        <v>448</v>
      </c>
      <c r="G11" s="87">
        <v>87.25</v>
      </c>
      <c r="H11" s="12" t="s">
        <v>78</v>
      </c>
      <c r="I11" s="96">
        <v>10</v>
      </c>
      <c r="J11" s="89" t="s">
        <v>438</v>
      </c>
      <c r="K11" s="91"/>
      <c r="L11" s="85"/>
      <c r="M11" s="97">
        <f t="shared" si="0"/>
        <v>47.625</v>
      </c>
      <c r="N11" s="85">
        <v>5</v>
      </c>
      <c r="O11" s="89" t="s">
        <v>449</v>
      </c>
      <c r="P11" s="97">
        <f t="shared" si="1"/>
        <v>48.0125</v>
      </c>
      <c r="Q11" s="104" t="s">
        <v>450</v>
      </c>
    </row>
    <row r="12" s="76" customFormat="1" ht="40.5" spans="1:17">
      <c r="A12" s="83">
        <v>9</v>
      </c>
      <c r="B12" s="84">
        <v>8210510463</v>
      </c>
      <c r="C12" s="12" t="s">
        <v>451</v>
      </c>
      <c r="D12" s="24" t="s">
        <v>99</v>
      </c>
      <c r="E12" s="85">
        <v>99</v>
      </c>
      <c r="F12" s="88" t="s">
        <v>452</v>
      </c>
      <c r="G12" s="87">
        <v>88.588</v>
      </c>
      <c r="H12" s="12" t="s">
        <v>78</v>
      </c>
      <c r="I12" s="91"/>
      <c r="J12" s="91"/>
      <c r="K12" s="91"/>
      <c r="L12" s="85"/>
      <c r="M12" s="97">
        <f t="shared" si="0"/>
        <v>44.294</v>
      </c>
      <c r="N12" s="85">
        <v>59</v>
      </c>
      <c r="O12" s="88" t="s">
        <v>453</v>
      </c>
      <c r="P12" s="97">
        <f t="shared" si="1"/>
        <v>47.7646</v>
      </c>
      <c r="Q12" s="104" t="s">
        <v>454</v>
      </c>
    </row>
    <row r="13" s="76" customFormat="1" ht="40.5" spans="1:17">
      <c r="A13" s="83">
        <v>10</v>
      </c>
      <c r="B13" s="84">
        <v>8210510452</v>
      </c>
      <c r="C13" s="12" t="s">
        <v>455</v>
      </c>
      <c r="D13" s="24" t="s">
        <v>99</v>
      </c>
      <c r="E13" s="85">
        <v>99</v>
      </c>
      <c r="F13" s="86" t="s">
        <v>456</v>
      </c>
      <c r="G13" s="87">
        <v>88.106</v>
      </c>
      <c r="H13" s="12" t="s">
        <v>78</v>
      </c>
      <c r="I13" s="91"/>
      <c r="J13" s="91"/>
      <c r="K13" s="91"/>
      <c r="L13" s="85"/>
      <c r="M13" s="97">
        <f t="shared" si="0"/>
        <v>44.053</v>
      </c>
      <c r="N13" s="85">
        <v>50</v>
      </c>
      <c r="O13" s="86" t="s">
        <v>457</v>
      </c>
      <c r="P13" s="97">
        <f t="shared" si="1"/>
        <v>47.0977</v>
      </c>
      <c r="Q13" s="104" t="s">
        <v>458</v>
      </c>
    </row>
    <row r="14" s="76" customFormat="1" ht="40.5" spans="1:17">
      <c r="A14" s="83">
        <v>11</v>
      </c>
      <c r="B14" s="84">
        <v>8210510472</v>
      </c>
      <c r="C14" s="12" t="s">
        <v>459</v>
      </c>
      <c r="D14" s="24" t="s">
        <v>99</v>
      </c>
      <c r="E14" s="85">
        <v>93</v>
      </c>
      <c r="F14" s="86" t="s">
        <v>460</v>
      </c>
      <c r="G14" s="87">
        <v>88.318</v>
      </c>
      <c r="H14" s="12" t="s">
        <v>78</v>
      </c>
      <c r="I14" s="91"/>
      <c r="J14" s="91"/>
      <c r="K14" s="91"/>
      <c r="L14" s="85"/>
      <c r="M14" s="97">
        <f t="shared" si="0"/>
        <v>44.159</v>
      </c>
      <c r="N14" s="85">
        <v>53</v>
      </c>
      <c r="O14" s="90" t="s">
        <v>461</v>
      </c>
      <c r="P14" s="97">
        <f t="shared" si="1"/>
        <v>47.0431</v>
      </c>
      <c r="Q14" s="104" t="s">
        <v>462</v>
      </c>
    </row>
    <row r="15" s="76" customFormat="1" ht="15" spans="1:17">
      <c r="A15" s="83">
        <v>12</v>
      </c>
      <c r="B15" s="84">
        <v>8210510431</v>
      </c>
      <c r="C15" s="12" t="s">
        <v>463</v>
      </c>
      <c r="D15" s="24" t="s">
        <v>99</v>
      </c>
      <c r="E15" s="85">
        <v>64</v>
      </c>
      <c r="F15" s="89" t="s">
        <v>464</v>
      </c>
      <c r="G15" s="87">
        <v>85.513</v>
      </c>
      <c r="H15" s="12" t="s">
        <v>78</v>
      </c>
      <c r="I15" s="96">
        <v>10</v>
      </c>
      <c r="J15" s="89" t="s">
        <v>438</v>
      </c>
      <c r="K15" s="91"/>
      <c r="L15" s="85"/>
      <c r="M15" s="97">
        <f t="shared" si="0"/>
        <v>46.7565</v>
      </c>
      <c r="N15" s="85">
        <v>30</v>
      </c>
      <c r="O15" s="89" t="s">
        <v>465</v>
      </c>
      <c r="P15" s="97">
        <f t="shared" si="1"/>
        <v>46.78085</v>
      </c>
      <c r="Q15" s="104" t="s">
        <v>466</v>
      </c>
    </row>
    <row r="16" s="76" customFormat="1" ht="15" spans="1:17">
      <c r="A16" s="83">
        <v>13</v>
      </c>
      <c r="B16" s="84">
        <v>8210510469</v>
      </c>
      <c r="C16" s="12" t="s">
        <v>467</v>
      </c>
      <c r="D16" s="24" t="s">
        <v>99</v>
      </c>
      <c r="E16" s="85">
        <v>85</v>
      </c>
      <c r="F16" s="86" t="s">
        <v>468</v>
      </c>
      <c r="G16" s="87">
        <v>89.761</v>
      </c>
      <c r="H16" s="12" t="s">
        <v>78</v>
      </c>
      <c r="I16" s="91"/>
      <c r="J16" s="91"/>
      <c r="K16" s="91"/>
      <c r="L16" s="85"/>
      <c r="M16" s="97">
        <f t="shared" si="0"/>
        <v>44.8805</v>
      </c>
      <c r="N16" s="85">
        <v>40</v>
      </c>
      <c r="O16" s="100" t="s">
        <v>397</v>
      </c>
      <c r="P16" s="97">
        <f t="shared" si="1"/>
        <v>46.64245</v>
      </c>
      <c r="Q16" s="104" t="s">
        <v>469</v>
      </c>
    </row>
    <row r="17" s="76" customFormat="1" ht="27" spans="1:17">
      <c r="A17" s="83">
        <v>14</v>
      </c>
      <c r="B17" s="84">
        <v>8210510462</v>
      </c>
      <c r="C17" s="12" t="s">
        <v>470</v>
      </c>
      <c r="D17" s="24" t="s">
        <v>99</v>
      </c>
      <c r="E17" s="85">
        <v>79</v>
      </c>
      <c r="F17" s="88" t="s">
        <v>471</v>
      </c>
      <c r="G17" s="87">
        <v>87.519</v>
      </c>
      <c r="H17" s="12" t="s">
        <v>78</v>
      </c>
      <c r="I17" s="91"/>
      <c r="J17" s="91"/>
      <c r="K17" s="91">
        <v>1.09</v>
      </c>
      <c r="L17" s="101" t="s">
        <v>472</v>
      </c>
      <c r="M17" s="97">
        <f t="shared" si="0"/>
        <v>43.8685</v>
      </c>
      <c r="N17" s="85">
        <v>59</v>
      </c>
      <c r="O17" s="86" t="s">
        <v>473</v>
      </c>
      <c r="P17" s="97">
        <f t="shared" si="1"/>
        <v>46.38165</v>
      </c>
      <c r="Q17" s="104" t="s">
        <v>474</v>
      </c>
    </row>
    <row r="18" s="76" customFormat="1" ht="27" spans="1:17">
      <c r="A18" s="83">
        <v>15</v>
      </c>
      <c r="B18" s="84">
        <v>8210510453</v>
      </c>
      <c r="C18" s="12" t="s">
        <v>475</v>
      </c>
      <c r="D18" s="24" t="s">
        <v>99</v>
      </c>
      <c r="E18" s="85">
        <v>90</v>
      </c>
      <c r="F18" s="86" t="s">
        <v>476</v>
      </c>
      <c r="G18" s="87">
        <v>86.894</v>
      </c>
      <c r="H18" s="12" t="s">
        <v>78</v>
      </c>
      <c r="I18" s="91"/>
      <c r="J18" s="91"/>
      <c r="K18" s="91"/>
      <c r="L18" s="85"/>
      <c r="M18" s="97">
        <f t="shared" si="0"/>
        <v>43.447</v>
      </c>
      <c r="N18" s="85">
        <v>50</v>
      </c>
      <c r="O18" s="90" t="s">
        <v>477</v>
      </c>
      <c r="P18" s="97">
        <f t="shared" si="1"/>
        <v>46.1023</v>
      </c>
      <c r="Q18" s="104" t="s">
        <v>478</v>
      </c>
    </row>
    <row r="19" s="76" customFormat="1" ht="27" spans="1:17">
      <c r="A19" s="83">
        <v>16</v>
      </c>
      <c r="B19" s="84">
        <v>8210510447</v>
      </c>
      <c r="C19" s="12" t="s">
        <v>479</v>
      </c>
      <c r="D19" s="24" t="s">
        <v>99</v>
      </c>
      <c r="E19" s="85">
        <v>86</v>
      </c>
      <c r="F19" s="86" t="s">
        <v>480</v>
      </c>
      <c r="G19" s="87">
        <v>86.231</v>
      </c>
      <c r="H19" s="12" t="s">
        <v>78</v>
      </c>
      <c r="I19" s="91"/>
      <c r="J19" s="91"/>
      <c r="K19" s="96">
        <v>1</v>
      </c>
      <c r="L19" s="98" t="s">
        <v>481</v>
      </c>
      <c r="M19" s="97">
        <f t="shared" si="0"/>
        <v>43.2155</v>
      </c>
      <c r="N19" s="85">
        <v>55</v>
      </c>
      <c r="O19" s="86" t="s">
        <v>482</v>
      </c>
      <c r="P19" s="97">
        <f t="shared" si="1"/>
        <v>45.94395</v>
      </c>
      <c r="Q19" s="104" t="s">
        <v>483</v>
      </c>
    </row>
    <row r="20" s="76" customFormat="1" ht="27" spans="1:17">
      <c r="A20" s="83">
        <v>17</v>
      </c>
      <c r="B20" s="84">
        <v>8210510471</v>
      </c>
      <c r="C20" s="12" t="s">
        <v>484</v>
      </c>
      <c r="D20" s="24" t="s">
        <v>99</v>
      </c>
      <c r="E20" s="85">
        <v>79</v>
      </c>
      <c r="F20" s="88" t="s">
        <v>485</v>
      </c>
      <c r="G20" s="87">
        <v>85.525</v>
      </c>
      <c r="H20" s="12" t="s">
        <v>78</v>
      </c>
      <c r="I20" s="89"/>
      <c r="J20" s="91"/>
      <c r="K20" s="91"/>
      <c r="L20" s="85"/>
      <c r="M20" s="97">
        <f t="shared" si="0"/>
        <v>42.7625</v>
      </c>
      <c r="N20" s="85">
        <v>70</v>
      </c>
      <c r="O20" s="90" t="s">
        <v>246</v>
      </c>
      <c r="P20" s="97">
        <f t="shared" si="1"/>
        <v>45.93625</v>
      </c>
      <c r="Q20" s="104" t="s">
        <v>486</v>
      </c>
    </row>
    <row r="21" s="76" customFormat="1" ht="40.5" spans="1:17">
      <c r="A21" s="83">
        <v>18</v>
      </c>
      <c r="B21" s="84">
        <v>8210510467</v>
      </c>
      <c r="C21" s="12" t="s">
        <v>487</v>
      </c>
      <c r="D21" s="24" t="s">
        <v>99</v>
      </c>
      <c r="E21" s="85">
        <v>86</v>
      </c>
      <c r="F21" s="88" t="s">
        <v>488</v>
      </c>
      <c r="G21" s="87">
        <v>86.706</v>
      </c>
      <c r="H21" s="12" t="s">
        <v>78</v>
      </c>
      <c r="I21" s="91"/>
      <c r="J21" s="91"/>
      <c r="K21" s="91"/>
      <c r="L21" s="85"/>
      <c r="M21" s="97">
        <f t="shared" si="0"/>
        <v>43.353</v>
      </c>
      <c r="N21" s="85">
        <v>50</v>
      </c>
      <c r="O21" s="89" t="s">
        <v>489</v>
      </c>
      <c r="P21" s="97">
        <f t="shared" si="1"/>
        <v>45.8177</v>
      </c>
      <c r="Q21" s="104" t="s">
        <v>490</v>
      </c>
    </row>
    <row r="22" s="76" customFormat="1" ht="15" spans="1:17">
      <c r="A22" s="83">
        <v>19</v>
      </c>
      <c r="B22" s="84">
        <v>8210510459</v>
      </c>
      <c r="C22" s="12" t="s">
        <v>491</v>
      </c>
      <c r="D22" s="24" t="s">
        <v>99</v>
      </c>
      <c r="E22" s="85">
        <v>62</v>
      </c>
      <c r="F22" s="90" t="s">
        <v>492</v>
      </c>
      <c r="G22" s="87">
        <v>86.75</v>
      </c>
      <c r="H22" s="12" t="s">
        <v>78</v>
      </c>
      <c r="I22" s="96">
        <v>10</v>
      </c>
      <c r="J22" s="88" t="s">
        <v>434</v>
      </c>
      <c r="K22" s="91"/>
      <c r="L22" s="85"/>
      <c r="M22" s="97">
        <f t="shared" si="0"/>
        <v>47.375</v>
      </c>
      <c r="N22" s="85"/>
      <c r="O22" s="91"/>
      <c r="P22" s="97">
        <f t="shared" si="1"/>
        <v>45.7375</v>
      </c>
      <c r="Q22" s="104" t="s">
        <v>493</v>
      </c>
    </row>
    <row r="23" s="76" customFormat="1" ht="27" spans="1:17">
      <c r="A23" s="83">
        <v>20</v>
      </c>
      <c r="B23" s="84">
        <v>8210510450</v>
      </c>
      <c r="C23" s="12" t="s">
        <v>494</v>
      </c>
      <c r="D23" s="24" t="s">
        <v>99</v>
      </c>
      <c r="E23" s="85">
        <v>91</v>
      </c>
      <c r="F23" s="86" t="s">
        <v>495</v>
      </c>
      <c r="G23" s="87">
        <v>85.631</v>
      </c>
      <c r="H23" s="12" t="s">
        <v>78</v>
      </c>
      <c r="I23" s="91"/>
      <c r="J23" s="91"/>
      <c r="K23" s="91"/>
      <c r="L23" s="85"/>
      <c r="M23" s="97">
        <f t="shared" si="0"/>
        <v>42.8155</v>
      </c>
      <c r="N23" s="85">
        <v>45</v>
      </c>
      <c r="O23" s="86" t="s">
        <v>496</v>
      </c>
      <c r="P23" s="97">
        <f t="shared" si="1"/>
        <v>45.33395</v>
      </c>
      <c r="Q23" s="104" t="s">
        <v>497</v>
      </c>
    </row>
    <row r="24" s="76" customFormat="1" ht="15" spans="1:17">
      <c r="A24" s="83">
        <v>21</v>
      </c>
      <c r="B24" s="84">
        <v>8210510454</v>
      </c>
      <c r="C24" s="12" t="s">
        <v>498</v>
      </c>
      <c r="D24" s="24" t="s">
        <v>99</v>
      </c>
      <c r="E24" s="85">
        <v>80</v>
      </c>
      <c r="F24" s="89" t="s">
        <v>499</v>
      </c>
      <c r="G24" s="87">
        <v>85.919</v>
      </c>
      <c r="H24" s="12" t="s">
        <v>78</v>
      </c>
      <c r="I24" s="91"/>
      <c r="J24" s="91"/>
      <c r="K24" s="91"/>
      <c r="L24" s="85"/>
      <c r="M24" s="97">
        <f t="shared" si="0"/>
        <v>42.9595</v>
      </c>
      <c r="N24" s="85">
        <v>50</v>
      </c>
      <c r="O24" s="89" t="s">
        <v>477</v>
      </c>
      <c r="P24" s="97">
        <f t="shared" si="1"/>
        <v>45.16355</v>
      </c>
      <c r="Q24" s="104" t="s">
        <v>500</v>
      </c>
    </row>
    <row r="25" s="76" customFormat="1" ht="27" spans="1:17">
      <c r="A25" s="83">
        <v>22</v>
      </c>
      <c r="B25" s="84">
        <v>8210510437</v>
      </c>
      <c r="C25" s="12" t="s">
        <v>501</v>
      </c>
      <c r="D25" s="24" t="s">
        <v>99</v>
      </c>
      <c r="E25" s="85">
        <v>75</v>
      </c>
      <c r="F25" s="86" t="s">
        <v>502</v>
      </c>
      <c r="G25" s="87">
        <v>86.125</v>
      </c>
      <c r="H25" s="12" t="s">
        <v>78</v>
      </c>
      <c r="I25" s="91"/>
      <c r="J25" s="91"/>
      <c r="K25" s="91"/>
      <c r="L25" s="85"/>
      <c r="M25" s="97">
        <f t="shared" si="0"/>
        <v>43.0625</v>
      </c>
      <c r="N25" s="85">
        <v>50</v>
      </c>
      <c r="O25" s="89" t="s">
        <v>84</v>
      </c>
      <c r="P25" s="97">
        <f t="shared" si="1"/>
        <v>45.00625</v>
      </c>
      <c r="Q25" s="104" t="s">
        <v>503</v>
      </c>
    </row>
    <row r="26" s="76" customFormat="1" ht="15" spans="1:17">
      <c r="A26" s="83">
        <v>23</v>
      </c>
      <c r="B26" s="84">
        <v>8210510460</v>
      </c>
      <c r="C26" s="12" t="s">
        <v>504</v>
      </c>
      <c r="D26" s="24" t="s">
        <v>99</v>
      </c>
      <c r="E26" s="85">
        <v>62</v>
      </c>
      <c r="F26" s="90" t="s">
        <v>492</v>
      </c>
      <c r="G26" s="87">
        <v>88.106</v>
      </c>
      <c r="H26" s="12" t="s">
        <v>78</v>
      </c>
      <c r="I26" s="91"/>
      <c r="J26" s="91"/>
      <c r="K26" s="91"/>
      <c r="L26" s="85"/>
      <c r="M26" s="97">
        <f t="shared" si="0"/>
        <v>44.053</v>
      </c>
      <c r="N26" s="85">
        <v>40</v>
      </c>
      <c r="O26" s="90" t="s">
        <v>505</v>
      </c>
      <c r="P26" s="97">
        <f t="shared" si="1"/>
        <v>44.7477</v>
      </c>
      <c r="Q26" s="104" t="s">
        <v>506</v>
      </c>
    </row>
    <row r="27" s="76" customFormat="1" ht="15" spans="1:17">
      <c r="A27" s="83">
        <v>24</v>
      </c>
      <c r="B27" s="84">
        <v>8210510464</v>
      </c>
      <c r="C27" s="12" t="s">
        <v>507</v>
      </c>
      <c r="D27" s="24" t="s">
        <v>99</v>
      </c>
      <c r="E27" s="85">
        <v>82</v>
      </c>
      <c r="F27" s="89" t="s">
        <v>508</v>
      </c>
      <c r="G27" s="87">
        <v>88.525</v>
      </c>
      <c r="H27" s="12" t="s">
        <v>78</v>
      </c>
      <c r="I27" s="91"/>
      <c r="J27" s="91"/>
      <c r="K27" s="91"/>
      <c r="L27" s="85"/>
      <c r="M27" s="97">
        <f t="shared" si="0"/>
        <v>44.2625</v>
      </c>
      <c r="N27" s="85">
        <v>7</v>
      </c>
      <c r="O27" s="90" t="s">
        <v>425</v>
      </c>
      <c r="P27" s="97">
        <f t="shared" si="1"/>
        <v>44.28625</v>
      </c>
      <c r="Q27" s="104" t="s">
        <v>509</v>
      </c>
    </row>
    <row r="28" s="76" customFormat="1" ht="27" spans="1:17">
      <c r="A28" s="83">
        <v>25</v>
      </c>
      <c r="B28" s="84">
        <v>8210510465</v>
      </c>
      <c r="C28" s="12" t="s">
        <v>510</v>
      </c>
      <c r="D28" s="24" t="s">
        <v>99</v>
      </c>
      <c r="E28" s="85">
        <v>72</v>
      </c>
      <c r="F28" s="88" t="s">
        <v>511</v>
      </c>
      <c r="G28" s="87">
        <v>85.5</v>
      </c>
      <c r="H28" s="12" t="s">
        <v>78</v>
      </c>
      <c r="I28" s="91"/>
      <c r="J28" s="91"/>
      <c r="K28" s="91"/>
      <c r="L28" s="85"/>
      <c r="M28" s="97">
        <f t="shared" si="0"/>
        <v>42.75</v>
      </c>
      <c r="N28" s="85">
        <v>30</v>
      </c>
      <c r="O28" s="89" t="s">
        <v>512</v>
      </c>
      <c r="P28" s="97">
        <f t="shared" si="1"/>
        <v>43.575</v>
      </c>
      <c r="Q28" s="104" t="s">
        <v>513</v>
      </c>
    </row>
    <row r="29" s="76" customFormat="1" ht="27" spans="1:17">
      <c r="A29" s="83">
        <v>26</v>
      </c>
      <c r="B29" s="84">
        <v>8210510429</v>
      </c>
      <c r="C29" s="12" t="s">
        <v>514</v>
      </c>
      <c r="D29" s="24" t="s">
        <v>99</v>
      </c>
      <c r="E29" s="85">
        <v>60</v>
      </c>
      <c r="F29" s="91"/>
      <c r="G29" s="87">
        <v>85.113</v>
      </c>
      <c r="H29" s="12" t="s">
        <v>78</v>
      </c>
      <c r="I29" s="91"/>
      <c r="J29" s="91"/>
      <c r="K29" s="91"/>
      <c r="L29" s="85"/>
      <c r="M29" s="97">
        <f t="shared" si="0"/>
        <v>42.5565</v>
      </c>
      <c r="N29" s="85">
        <v>45</v>
      </c>
      <c r="O29" s="86" t="s">
        <v>515</v>
      </c>
      <c r="P29" s="97">
        <f t="shared" si="1"/>
        <v>43.55085</v>
      </c>
      <c r="Q29" s="104" t="s">
        <v>516</v>
      </c>
    </row>
    <row r="30" s="76" customFormat="1" ht="15" spans="1:17">
      <c r="A30" s="83">
        <v>27</v>
      </c>
      <c r="B30" s="84">
        <v>8210510468</v>
      </c>
      <c r="C30" s="12" t="s">
        <v>517</v>
      </c>
      <c r="D30" s="24" t="s">
        <v>99</v>
      </c>
      <c r="E30" s="85">
        <v>70</v>
      </c>
      <c r="F30" s="86" t="s">
        <v>518</v>
      </c>
      <c r="G30" s="87">
        <v>85.106</v>
      </c>
      <c r="H30" s="12" t="s">
        <v>78</v>
      </c>
      <c r="I30" s="91"/>
      <c r="J30" s="91"/>
      <c r="K30" s="91"/>
      <c r="L30" s="85"/>
      <c r="M30" s="97">
        <f t="shared" si="0"/>
        <v>42.553</v>
      </c>
      <c r="N30" s="85">
        <v>30</v>
      </c>
      <c r="O30" s="89" t="s">
        <v>519</v>
      </c>
      <c r="P30" s="97">
        <f t="shared" si="1"/>
        <v>43.2977</v>
      </c>
      <c r="Q30" s="104" t="s">
        <v>520</v>
      </c>
    </row>
    <row r="31" s="76" customFormat="1" ht="27" spans="1:17">
      <c r="A31" s="83">
        <v>28</v>
      </c>
      <c r="B31" s="84">
        <v>8210510438</v>
      </c>
      <c r="C31" s="12" t="s">
        <v>521</v>
      </c>
      <c r="D31" s="24" t="s">
        <v>99</v>
      </c>
      <c r="E31" s="85">
        <v>67</v>
      </c>
      <c r="F31" s="88" t="s">
        <v>522</v>
      </c>
      <c r="G31" s="87">
        <v>88.231</v>
      </c>
      <c r="H31" s="12" t="s">
        <v>78</v>
      </c>
      <c r="I31" s="91"/>
      <c r="J31" s="91"/>
      <c r="K31" s="91"/>
      <c r="L31" s="85"/>
      <c r="M31" s="97">
        <f t="shared" si="0"/>
        <v>44.1155</v>
      </c>
      <c r="N31" s="85"/>
      <c r="O31" s="91"/>
      <c r="P31" s="97">
        <f t="shared" si="1"/>
        <v>43.05395</v>
      </c>
      <c r="Q31" s="104" t="s">
        <v>523</v>
      </c>
    </row>
    <row r="32" s="76" customFormat="1" ht="15" spans="1:17">
      <c r="A32" s="83">
        <v>29</v>
      </c>
      <c r="B32" s="84">
        <v>8210510446</v>
      </c>
      <c r="C32" s="12" t="s">
        <v>524</v>
      </c>
      <c r="D32" s="24" t="s">
        <v>99</v>
      </c>
      <c r="E32" s="85">
        <v>64</v>
      </c>
      <c r="F32" s="89" t="s">
        <v>525</v>
      </c>
      <c r="G32" s="87">
        <v>87.169</v>
      </c>
      <c r="H32" s="12" t="s">
        <v>78</v>
      </c>
      <c r="I32" s="91"/>
      <c r="J32" s="91"/>
      <c r="K32" s="91"/>
      <c r="L32" s="85"/>
      <c r="M32" s="97">
        <f t="shared" si="0"/>
        <v>43.5845</v>
      </c>
      <c r="N32" s="85">
        <v>10</v>
      </c>
      <c r="O32" s="89" t="s">
        <v>526</v>
      </c>
      <c r="P32" s="97">
        <f t="shared" si="1"/>
        <v>42.92605</v>
      </c>
      <c r="Q32" s="104" t="s">
        <v>527</v>
      </c>
    </row>
    <row r="33" s="76" customFormat="1" ht="15" spans="1:17">
      <c r="A33" s="83">
        <v>30</v>
      </c>
      <c r="B33" s="84">
        <v>8210510455</v>
      </c>
      <c r="C33" s="12" t="s">
        <v>528</v>
      </c>
      <c r="D33" s="24" t="s">
        <v>99</v>
      </c>
      <c r="E33" s="85">
        <v>80</v>
      </c>
      <c r="F33" s="89" t="s">
        <v>499</v>
      </c>
      <c r="G33" s="87">
        <v>86.481</v>
      </c>
      <c r="H33" s="12" t="s">
        <v>78</v>
      </c>
      <c r="I33" s="91"/>
      <c r="J33" s="91"/>
      <c r="K33" s="91"/>
      <c r="L33" s="85"/>
      <c r="M33" s="97">
        <f t="shared" si="0"/>
        <v>43.2405</v>
      </c>
      <c r="N33" s="85"/>
      <c r="O33" s="91"/>
      <c r="P33" s="97">
        <f t="shared" si="1"/>
        <v>42.91645</v>
      </c>
      <c r="Q33" s="104" t="s">
        <v>529</v>
      </c>
    </row>
    <row r="34" s="76" customFormat="1" ht="15" spans="1:17">
      <c r="A34" s="83">
        <v>31</v>
      </c>
      <c r="B34" s="84">
        <v>8210510441</v>
      </c>
      <c r="C34" s="12" t="s">
        <v>530</v>
      </c>
      <c r="D34" s="24" t="s">
        <v>99</v>
      </c>
      <c r="E34" s="85">
        <v>64</v>
      </c>
      <c r="F34" s="89" t="s">
        <v>464</v>
      </c>
      <c r="G34" s="87">
        <v>87.519</v>
      </c>
      <c r="H34" s="12" t="s">
        <v>78</v>
      </c>
      <c r="I34" s="91"/>
      <c r="J34" s="91"/>
      <c r="K34" s="91"/>
      <c r="L34" s="85"/>
      <c r="M34" s="97">
        <f t="shared" si="0"/>
        <v>43.7595</v>
      </c>
      <c r="N34" s="85">
        <v>5</v>
      </c>
      <c r="O34" s="89" t="s">
        <v>449</v>
      </c>
      <c r="P34" s="97">
        <f t="shared" si="1"/>
        <v>42.83355</v>
      </c>
      <c r="Q34" s="104" t="s">
        <v>531</v>
      </c>
    </row>
    <row r="35" s="76" customFormat="1" ht="15" spans="1:17">
      <c r="A35" s="83">
        <v>32</v>
      </c>
      <c r="B35" s="84">
        <v>8210510436</v>
      </c>
      <c r="C35" s="12" t="s">
        <v>532</v>
      </c>
      <c r="D35" s="24" t="s">
        <v>99</v>
      </c>
      <c r="E35" s="85">
        <v>64</v>
      </c>
      <c r="F35" s="90" t="s">
        <v>464</v>
      </c>
      <c r="G35" s="87">
        <v>87.169</v>
      </c>
      <c r="H35" s="12" t="s">
        <v>78</v>
      </c>
      <c r="I35" s="91"/>
      <c r="J35" s="91"/>
      <c r="K35" s="91"/>
      <c r="L35" s="85"/>
      <c r="M35" s="97">
        <f t="shared" si="0"/>
        <v>43.5845</v>
      </c>
      <c r="N35" s="85">
        <v>5</v>
      </c>
      <c r="O35" s="89" t="s">
        <v>449</v>
      </c>
      <c r="P35" s="97">
        <f t="shared" si="1"/>
        <v>42.67605</v>
      </c>
      <c r="Q35" s="104" t="s">
        <v>533</v>
      </c>
    </row>
    <row r="36" s="76" customFormat="1" ht="15" spans="1:17">
      <c r="A36" s="83">
        <v>33</v>
      </c>
      <c r="B36" s="84">
        <v>8210510445</v>
      </c>
      <c r="C36" s="12" t="s">
        <v>534</v>
      </c>
      <c r="D36" s="24" t="s">
        <v>99</v>
      </c>
      <c r="E36" s="85">
        <v>62</v>
      </c>
      <c r="F36" s="89" t="s">
        <v>535</v>
      </c>
      <c r="G36" s="87">
        <v>87.919</v>
      </c>
      <c r="H36" s="12" t="s">
        <v>78</v>
      </c>
      <c r="I36" s="91"/>
      <c r="J36" s="91"/>
      <c r="K36" s="91"/>
      <c r="L36" s="85"/>
      <c r="M36" s="97">
        <f t="shared" si="0"/>
        <v>43.9595</v>
      </c>
      <c r="N36" s="85"/>
      <c r="O36" s="91"/>
      <c r="P36" s="97">
        <f t="shared" si="1"/>
        <v>42.66355</v>
      </c>
      <c r="Q36" s="104" t="s">
        <v>536</v>
      </c>
    </row>
    <row r="37" s="76" customFormat="1" ht="15" spans="1:17">
      <c r="A37" s="83">
        <v>34</v>
      </c>
      <c r="B37" s="84">
        <v>8210510456</v>
      </c>
      <c r="C37" s="12" t="s">
        <v>537</v>
      </c>
      <c r="D37" s="24" t="s">
        <v>99</v>
      </c>
      <c r="E37" s="85">
        <v>68</v>
      </c>
      <c r="F37" s="90" t="s">
        <v>538</v>
      </c>
      <c r="G37" s="87">
        <v>87.106</v>
      </c>
      <c r="H37" s="12" t="s">
        <v>78</v>
      </c>
      <c r="I37" s="91"/>
      <c r="J37" s="91"/>
      <c r="K37" s="91"/>
      <c r="L37" s="85"/>
      <c r="M37" s="97">
        <f t="shared" si="0"/>
        <v>43.553</v>
      </c>
      <c r="N37" s="85"/>
      <c r="O37" s="91"/>
      <c r="P37" s="97">
        <f t="shared" si="1"/>
        <v>42.5977</v>
      </c>
      <c r="Q37" s="104" t="s">
        <v>539</v>
      </c>
    </row>
    <row r="38" s="76" customFormat="1" ht="15" spans="1:17">
      <c r="A38" s="83">
        <v>35</v>
      </c>
      <c r="B38" s="84">
        <v>8210510458</v>
      </c>
      <c r="C38" s="12" t="s">
        <v>540</v>
      </c>
      <c r="D38" s="24" t="s">
        <v>99</v>
      </c>
      <c r="E38" s="85">
        <v>62</v>
      </c>
      <c r="F38" s="90" t="s">
        <v>492</v>
      </c>
      <c r="G38" s="87">
        <v>87.713</v>
      </c>
      <c r="H38" s="12" t="s">
        <v>78</v>
      </c>
      <c r="I38" s="91"/>
      <c r="J38" s="91"/>
      <c r="K38" s="91"/>
      <c r="L38" s="85"/>
      <c r="M38" s="97">
        <f t="shared" si="0"/>
        <v>43.8565</v>
      </c>
      <c r="N38" s="85"/>
      <c r="O38" s="91"/>
      <c r="P38" s="97">
        <f t="shared" si="1"/>
        <v>42.57085</v>
      </c>
      <c r="Q38" s="104" t="s">
        <v>541</v>
      </c>
    </row>
    <row r="39" s="76" customFormat="1" ht="15" spans="1:17">
      <c r="A39" s="83">
        <v>36</v>
      </c>
      <c r="B39" s="84">
        <v>8210510439</v>
      </c>
      <c r="C39" s="12" t="s">
        <v>542</v>
      </c>
      <c r="D39" s="24" t="s">
        <v>99</v>
      </c>
      <c r="E39" s="85">
        <v>64</v>
      </c>
      <c r="F39" s="89" t="s">
        <v>543</v>
      </c>
      <c r="G39" s="87">
        <v>87.438</v>
      </c>
      <c r="H39" s="12" t="s">
        <v>78</v>
      </c>
      <c r="I39" s="91"/>
      <c r="J39" s="91"/>
      <c r="K39" s="91"/>
      <c r="L39" s="85"/>
      <c r="M39" s="97">
        <f t="shared" si="0"/>
        <v>43.719</v>
      </c>
      <c r="N39" s="85"/>
      <c r="O39" s="91"/>
      <c r="P39" s="97">
        <f t="shared" si="1"/>
        <v>42.5471</v>
      </c>
      <c r="Q39" s="104" t="s">
        <v>544</v>
      </c>
    </row>
    <row r="40" s="76" customFormat="1" ht="15" spans="1:17">
      <c r="A40" s="83">
        <v>37</v>
      </c>
      <c r="B40" s="84">
        <v>8210510470</v>
      </c>
      <c r="C40" s="12" t="s">
        <v>545</v>
      </c>
      <c r="D40" s="24" t="s">
        <v>99</v>
      </c>
      <c r="E40" s="85">
        <v>62</v>
      </c>
      <c r="F40" s="89" t="s">
        <v>546</v>
      </c>
      <c r="G40" s="87">
        <v>87.144</v>
      </c>
      <c r="H40" s="12" t="s">
        <v>78</v>
      </c>
      <c r="I40" s="91"/>
      <c r="J40" s="91"/>
      <c r="K40" s="91"/>
      <c r="L40" s="85"/>
      <c r="M40" s="97">
        <f t="shared" si="0"/>
        <v>43.572</v>
      </c>
      <c r="N40" s="85"/>
      <c r="O40" s="91"/>
      <c r="P40" s="97">
        <f t="shared" si="1"/>
        <v>42.3148</v>
      </c>
      <c r="Q40" s="104" t="s">
        <v>547</v>
      </c>
    </row>
    <row r="41" s="76" customFormat="1" ht="15" spans="1:17">
      <c r="A41" s="83">
        <v>38</v>
      </c>
      <c r="B41" s="84">
        <v>8210510451</v>
      </c>
      <c r="C41" s="12" t="s">
        <v>548</v>
      </c>
      <c r="D41" s="24" t="s">
        <v>99</v>
      </c>
      <c r="E41" s="85">
        <v>64</v>
      </c>
      <c r="F41" s="89" t="s">
        <v>525</v>
      </c>
      <c r="G41" s="87">
        <v>86.875</v>
      </c>
      <c r="H41" s="12" t="s">
        <v>78</v>
      </c>
      <c r="I41" s="91"/>
      <c r="J41" s="91"/>
      <c r="K41" s="91"/>
      <c r="L41" s="85"/>
      <c r="M41" s="97">
        <f t="shared" si="0"/>
        <v>43.4375</v>
      </c>
      <c r="N41" s="85"/>
      <c r="O41" s="91"/>
      <c r="P41" s="97">
        <f t="shared" si="1"/>
        <v>42.29375</v>
      </c>
      <c r="Q41" s="104" t="s">
        <v>549</v>
      </c>
    </row>
    <row r="42" s="76" customFormat="1" ht="15" spans="1:17">
      <c r="A42" s="83">
        <v>39</v>
      </c>
      <c r="B42" s="84">
        <v>8210510444</v>
      </c>
      <c r="C42" s="12" t="s">
        <v>550</v>
      </c>
      <c r="D42" s="24" t="s">
        <v>99</v>
      </c>
      <c r="E42" s="85">
        <v>65</v>
      </c>
      <c r="F42" s="89" t="s">
        <v>551</v>
      </c>
      <c r="G42" s="87">
        <v>85.919</v>
      </c>
      <c r="H42" s="12" t="s">
        <v>78</v>
      </c>
      <c r="I42" s="91"/>
      <c r="J42" s="91"/>
      <c r="K42" s="91"/>
      <c r="L42" s="85"/>
      <c r="M42" s="97">
        <f t="shared" si="0"/>
        <v>42.9595</v>
      </c>
      <c r="N42" s="85"/>
      <c r="O42" s="91"/>
      <c r="P42" s="97">
        <f t="shared" si="1"/>
        <v>41.91355</v>
      </c>
      <c r="Q42" s="104" t="s">
        <v>552</v>
      </c>
    </row>
    <row r="43" s="76" customFormat="1" ht="15" spans="1:17">
      <c r="A43" s="83">
        <v>40</v>
      </c>
      <c r="B43" s="84">
        <v>8210510428</v>
      </c>
      <c r="C43" s="12" t="s">
        <v>553</v>
      </c>
      <c r="D43" s="24" t="s">
        <v>99</v>
      </c>
      <c r="E43" s="85">
        <v>60</v>
      </c>
      <c r="F43" s="92"/>
      <c r="G43" s="87">
        <v>86.213</v>
      </c>
      <c r="H43" s="12" t="s">
        <v>78</v>
      </c>
      <c r="I43" s="92"/>
      <c r="J43" s="92"/>
      <c r="K43" s="92"/>
      <c r="L43" s="92"/>
      <c r="M43" s="97">
        <f t="shared" si="0"/>
        <v>43.1065</v>
      </c>
      <c r="N43" s="92"/>
      <c r="O43" s="92"/>
      <c r="P43" s="97">
        <f t="shared" si="1"/>
        <v>41.79585</v>
      </c>
      <c r="Q43" s="104" t="s">
        <v>554</v>
      </c>
    </row>
    <row r="44" s="76" customFormat="1" ht="15" spans="1:17">
      <c r="A44" s="83">
        <v>41</v>
      </c>
      <c r="B44" s="84">
        <v>8210510430</v>
      </c>
      <c r="C44" s="12" t="s">
        <v>555</v>
      </c>
      <c r="D44" s="24" t="s">
        <v>99</v>
      </c>
      <c r="E44" s="85">
        <v>62</v>
      </c>
      <c r="F44" s="89" t="s">
        <v>492</v>
      </c>
      <c r="G44" s="87">
        <v>85.75</v>
      </c>
      <c r="H44" s="12" t="s">
        <v>78</v>
      </c>
      <c r="I44" s="91"/>
      <c r="J44" s="91"/>
      <c r="K44" s="91"/>
      <c r="L44" s="85"/>
      <c r="M44" s="97">
        <f t="shared" si="0"/>
        <v>42.875</v>
      </c>
      <c r="N44" s="85"/>
      <c r="O44" s="91"/>
      <c r="P44" s="97">
        <f t="shared" si="1"/>
        <v>41.6875</v>
      </c>
      <c r="Q44" s="104" t="s">
        <v>556</v>
      </c>
    </row>
    <row r="45" s="76" customFormat="1" ht="31" customHeight="1" spans="1:17">
      <c r="A45" s="83">
        <v>42</v>
      </c>
      <c r="B45" s="84">
        <v>8210510432</v>
      </c>
      <c r="C45" s="12" t="s">
        <v>557</v>
      </c>
      <c r="D45" s="24" t="s">
        <v>99</v>
      </c>
      <c r="E45" s="85">
        <v>60</v>
      </c>
      <c r="F45" s="91"/>
      <c r="G45" s="87">
        <v>85.75</v>
      </c>
      <c r="H45" s="12" t="s">
        <v>78</v>
      </c>
      <c r="I45" s="91"/>
      <c r="J45" s="91"/>
      <c r="K45" s="91"/>
      <c r="L45" s="85"/>
      <c r="M45" s="97">
        <f t="shared" si="0"/>
        <v>42.875</v>
      </c>
      <c r="N45" s="85"/>
      <c r="O45" s="102"/>
      <c r="P45" s="97">
        <f t="shared" si="1"/>
        <v>41.5875</v>
      </c>
      <c r="Q45" s="104" t="s">
        <v>558</v>
      </c>
    </row>
    <row r="46" s="76" customFormat="1" ht="15" spans="1:17">
      <c r="A46" s="83">
        <v>43</v>
      </c>
      <c r="B46" s="84">
        <v>8210510440</v>
      </c>
      <c r="C46" s="12" t="s">
        <v>559</v>
      </c>
      <c r="D46" s="24" t="s">
        <v>99</v>
      </c>
      <c r="E46" s="85">
        <v>60</v>
      </c>
      <c r="F46" s="91"/>
      <c r="G46" s="87">
        <v>85.175</v>
      </c>
      <c r="H46" s="12" t="s">
        <v>78</v>
      </c>
      <c r="I46" s="91"/>
      <c r="J46" s="91"/>
      <c r="K46" s="91"/>
      <c r="L46" s="85"/>
      <c r="M46" s="97">
        <f t="shared" si="0"/>
        <v>42.5875</v>
      </c>
      <c r="N46" s="85"/>
      <c r="O46" s="91"/>
      <c r="P46" s="97">
        <f t="shared" si="1"/>
        <v>41.32875</v>
      </c>
      <c r="Q46" s="104" t="s">
        <v>560</v>
      </c>
    </row>
    <row r="47" s="76" customFormat="1" ht="27" spans="1:17">
      <c r="A47" s="83">
        <v>44</v>
      </c>
      <c r="B47" s="84">
        <v>8210510449</v>
      </c>
      <c r="C47" s="12" t="s">
        <v>561</v>
      </c>
      <c r="D47" s="24" t="s">
        <v>99</v>
      </c>
      <c r="E47" s="85">
        <v>61</v>
      </c>
      <c r="F47" s="86" t="s">
        <v>562</v>
      </c>
      <c r="G47" s="87">
        <v>84.894</v>
      </c>
      <c r="H47" s="12" t="s">
        <v>78</v>
      </c>
      <c r="I47" s="91"/>
      <c r="J47" s="91"/>
      <c r="K47" s="91"/>
      <c r="L47" s="85"/>
      <c r="M47" s="97">
        <f t="shared" si="0"/>
        <v>42.447</v>
      </c>
      <c r="N47" s="85"/>
      <c r="O47" s="91"/>
      <c r="P47" s="97">
        <f t="shared" si="1"/>
        <v>41.2523</v>
      </c>
      <c r="Q47" s="104" t="s">
        <v>563</v>
      </c>
    </row>
    <row r="48" s="76" customFormat="1" ht="15" spans="1:17">
      <c r="A48" s="83">
        <v>45</v>
      </c>
      <c r="B48" s="84">
        <v>8210510443</v>
      </c>
      <c r="C48" s="12" t="s">
        <v>564</v>
      </c>
      <c r="D48" s="24" t="s">
        <v>99</v>
      </c>
      <c r="E48" s="85">
        <v>60</v>
      </c>
      <c r="F48" s="91"/>
      <c r="G48" s="87">
        <v>82.794</v>
      </c>
      <c r="H48" s="12" t="s">
        <v>78</v>
      </c>
      <c r="I48" s="91"/>
      <c r="J48" s="91"/>
      <c r="K48" s="91"/>
      <c r="L48" s="85"/>
      <c r="M48" s="97">
        <f t="shared" si="0"/>
        <v>41.397</v>
      </c>
      <c r="N48" s="85"/>
      <c r="O48" s="91"/>
      <c r="P48" s="97">
        <f t="shared" si="1"/>
        <v>40.2573</v>
      </c>
      <c r="Q48" s="104" t="s">
        <v>565</v>
      </c>
    </row>
  </sheetData>
  <mergeCells count="4">
    <mergeCell ref="A1:Q1"/>
    <mergeCell ref="E2:F2"/>
    <mergeCell ref="G2:M2"/>
    <mergeCell ref="N2:O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0"/>
  <sheetViews>
    <sheetView tabSelected="1" workbookViewId="0">
      <selection activeCell="F12" sqref="F12"/>
    </sheetView>
  </sheetViews>
  <sheetFormatPr defaultColWidth="9" defaultRowHeight="13.5"/>
  <cols>
    <col min="1" max="1" width="5.875" style="46" customWidth="1"/>
    <col min="2" max="2" width="8" style="46" customWidth="1"/>
    <col min="3" max="3" width="14.5" style="46" customWidth="1"/>
    <col min="4" max="4" width="10.375" style="46" customWidth="1"/>
    <col min="5" max="5" width="6.625" style="46" customWidth="1"/>
    <col min="6" max="6" width="29.75" style="46" customWidth="1"/>
    <col min="7" max="7" width="8.125" style="46" customWidth="1"/>
    <col min="8" max="8" width="10.375" style="46" customWidth="1"/>
    <col min="9" max="9" width="4.125" style="47" customWidth="1"/>
    <col min="10" max="10" width="15.25" style="46" customWidth="1"/>
    <col min="11" max="11" width="6.375" style="46" customWidth="1"/>
    <col min="12" max="12" width="18.125" style="46" customWidth="1"/>
    <col min="13" max="13" width="11.625" style="46" customWidth="1"/>
    <col min="14" max="14" width="4.375" style="47" customWidth="1"/>
    <col min="15" max="15" width="28" style="46" customWidth="1"/>
    <col min="16" max="16" width="11.875" style="46" customWidth="1"/>
    <col min="17" max="17" width="11.5" style="46" customWidth="1"/>
    <col min="18" max="16384" width="9" style="46"/>
  </cols>
  <sheetData>
    <row r="1" s="46" customFormat="1" ht="35.25" spans="1:17">
      <c r="A1" s="48" t="s">
        <v>566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="46" customFormat="1" ht="18.75" spans="1:17">
      <c r="A2" s="50" t="s">
        <v>1</v>
      </c>
      <c r="B2" s="51" t="s">
        <v>567</v>
      </c>
      <c r="C2" s="50" t="s">
        <v>3</v>
      </c>
      <c r="D2" s="50" t="s">
        <v>4</v>
      </c>
      <c r="E2" s="52" t="s">
        <v>568</v>
      </c>
      <c r="F2" s="53"/>
      <c r="G2" s="53"/>
      <c r="H2" s="53"/>
      <c r="I2" s="52" t="s">
        <v>569</v>
      </c>
      <c r="J2" s="53"/>
      <c r="K2" s="53"/>
      <c r="L2" s="53"/>
      <c r="M2" s="53"/>
      <c r="N2" s="52" t="s">
        <v>570</v>
      </c>
      <c r="O2" s="53"/>
      <c r="P2" s="65" t="s">
        <v>8</v>
      </c>
      <c r="Q2" s="72" t="s">
        <v>9</v>
      </c>
    </row>
    <row r="3" s="46" customFormat="1" ht="27" spans="1:17">
      <c r="A3" s="54"/>
      <c r="B3" s="54"/>
      <c r="C3" s="54"/>
      <c r="D3" s="54"/>
      <c r="E3" s="54" t="s">
        <v>11</v>
      </c>
      <c r="F3" s="55" t="s">
        <v>12</v>
      </c>
      <c r="G3" s="56" t="s">
        <v>74</v>
      </c>
      <c r="H3" s="54" t="s">
        <v>14</v>
      </c>
      <c r="I3" s="56" t="s">
        <v>13</v>
      </c>
      <c r="J3" s="54" t="s">
        <v>14</v>
      </c>
      <c r="K3" s="54" t="s">
        <v>15</v>
      </c>
      <c r="L3" s="54" t="s">
        <v>14</v>
      </c>
      <c r="M3" s="62" t="s">
        <v>571</v>
      </c>
      <c r="N3" s="54" t="s">
        <v>17</v>
      </c>
      <c r="O3" s="55" t="s">
        <v>14</v>
      </c>
      <c r="P3" s="66" t="s">
        <v>18</v>
      </c>
      <c r="Q3" s="73"/>
    </row>
    <row r="4" s="46" customFormat="1" ht="40.5" spans="1:17">
      <c r="A4" s="54">
        <v>1</v>
      </c>
      <c r="B4" s="54" t="s">
        <v>572</v>
      </c>
      <c r="C4" s="54">
        <v>8210510390</v>
      </c>
      <c r="D4" s="54" t="s">
        <v>573</v>
      </c>
      <c r="E4" s="57">
        <v>64</v>
      </c>
      <c r="F4" s="58" t="s">
        <v>574</v>
      </c>
      <c r="G4" s="59">
        <v>89.987</v>
      </c>
      <c r="H4" s="54" t="s">
        <v>78</v>
      </c>
      <c r="I4" s="57"/>
      <c r="J4" s="54"/>
      <c r="K4" s="57"/>
      <c r="L4" s="54"/>
      <c r="M4" s="67">
        <f t="shared" ref="M4:M40" si="0">0.5*G4+0.4*I4+0.1*K4</f>
        <v>44.9935</v>
      </c>
      <c r="N4" s="57">
        <v>35</v>
      </c>
      <c r="O4" s="58" t="s">
        <v>575</v>
      </c>
      <c r="P4" s="67">
        <f t="shared" ref="P4:P40" si="1">0.05*E4+0.9*M4+0.05*N4</f>
        <v>45.44415</v>
      </c>
      <c r="Q4" s="74">
        <v>21</v>
      </c>
    </row>
    <row r="5" s="46" customFormat="1" spans="1:17">
      <c r="A5" s="54">
        <v>2</v>
      </c>
      <c r="B5" s="54" t="s">
        <v>576</v>
      </c>
      <c r="C5" s="54">
        <v>8210510391</v>
      </c>
      <c r="D5" s="54" t="s">
        <v>573</v>
      </c>
      <c r="E5" s="57">
        <v>62</v>
      </c>
      <c r="F5" s="60" t="s">
        <v>577</v>
      </c>
      <c r="G5" s="59">
        <v>86.733</v>
      </c>
      <c r="H5" s="54" t="s">
        <v>78</v>
      </c>
      <c r="I5" s="68"/>
      <c r="J5" s="60"/>
      <c r="K5" s="60"/>
      <c r="L5" s="60"/>
      <c r="M5" s="67">
        <f t="shared" si="0"/>
        <v>43.3665</v>
      </c>
      <c r="N5" s="68">
        <v>47</v>
      </c>
      <c r="O5" s="60" t="s">
        <v>578</v>
      </c>
      <c r="P5" s="67">
        <f t="shared" si="1"/>
        <v>44.47985</v>
      </c>
      <c r="Q5" s="54">
        <v>28</v>
      </c>
    </row>
    <row r="6" s="46" customFormat="1" spans="1:17">
      <c r="A6" s="54">
        <v>3</v>
      </c>
      <c r="B6" s="54" t="s">
        <v>579</v>
      </c>
      <c r="C6" s="54">
        <v>8210510392</v>
      </c>
      <c r="D6" s="54" t="s">
        <v>573</v>
      </c>
      <c r="E6" s="57">
        <v>64</v>
      </c>
      <c r="F6" s="60" t="s">
        <v>574</v>
      </c>
      <c r="G6" s="59">
        <v>89.247</v>
      </c>
      <c r="H6" s="54" t="s">
        <v>78</v>
      </c>
      <c r="I6" s="68"/>
      <c r="J6" s="60"/>
      <c r="K6" s="60">
        <v>12</v>
      </c>
      <c r="L6" s="60" t="s">
        <v>580</v>
      </c>
      <c r="M6" s="67">
        <f t="shared" si="0"/>
        <v>45.8235</v>
      </c>
      <c r="N6" s="68">
        <v>50</v>
      </c>
      <c r="O6" s="60" t="s">
        <v>578</v>
      </c>
      <c r="P6" s="67">
        <f t="shared" si="1"/>
        <v>46.94115</v>
      </c>
      <c r="Q6" s="68">
        <v>11</v>
      </c>
    </row>
    <row r="7" s="46" customFormat="1" spans="1:17">
      <c r="A7" s="54">
        <v>4</v>
      </c>
      <c r="B7" s="54" t="s">
        <v>581</v>
      </c>
      <c r="C7" s="54">
        <v>8210510393</v>
      </c>
      <c r="D7" s="54" t="s">
        <v>573</v>
      </c>
      <c r="E7" s="57">
        <v>60</v>
      </c>
      <c r="F7" s="60"/>
      <c r="G7" s="59">
        <v>82.138</v>
      </c>
      <c r="H7" s="54" t="s">
        <v>78</v>
      </c>
      <c r="I7" s="68"/>
      <c r="J7" s="60"/>
      <c r="K7" s="60"/>
      <c r="L7" s="60"/>
      <c r="M7" s="67">
        <f t="shared" si="0"/>
        <v>41.069</v>
      </c>
      <c r="N7" s="68"/>
      <c r="O7" s="60"/>
      <c r="P7" s="67">
        <f t="shared" si="1"/>
        <v>39.9621</v>
      </c>
      <c r="Q7" s="68">
        <v>37</v>
      </c>
    </row>
    <row r="8" s="46" customFormat="1" ht="27" spans="1:17">
      <c r="A8" s="54">
        <v>5</v>
      </c>
      <c r="B8" s="54" t="s">
        <v>582</v>
      </c>
      <c r="C8" s="54">
        <v>8210510394</v>
      </c>
      <c r="D8" s="54" t="s">
        <v>573</v>
      </c>
      <c r="E8" s="57">
        <v>72</v>
      </c>
      <c r="F8" s="61" t="s">
        <v>583</v>
      </c>
      <c r="G8" s="59">
        <v>90.267</v>
      </c>
      <c r="H8" s="54" t="s">
        <v>78</v>
      </c>
      <c r="I8" s="68"/>
      <c r="J8" s="60"/>
      <c r="K8" s="60"/>
      <c r="L8" s="60"/>
      <c r="M8" s="67">
        <f t="shared" si="0"/>
        <v>45.1335</v>
      </c>
      <c r="N8" s="68"/>
      <c r="O8" s="60"/>
      <c r="P8" s="67">
        <f t="shared" si="1"/>
        <v>44.22015</v>
      </c>
      <c r="Q8" s="68">
        <v>29</v>
      </c>
    </row>
    <row r="9" s="46" customFormat="1" ht="27" spans="1:17">
      <c r="A9" s="54">
        <v>6</v>
      </c>
      <c r="B9" s="54" t="s">
        <v>584</v>
      </c>
      <c r="C9" s="54">
        <v>8210510395</v>
      </c>
      <c r="D9" s="54" t="s">
        <v>573</v>
      </c>
      <c r="E9" s="57">
        <v>92</v>
      </c>
      <c r="F9" s="61" t="s">
        <v>585</v>
      </c>
      <c r="G9" s="59">
        <v>90.669</v>
      </c>
      <c r="H9" s="54" t="s">
        <v>78</v>
      </c>
      <c r="I9" s="68"/>
      <c r="J9" s="60"/>
      <c r="K9" s="60"/>
      <c r="L9" s="60"/>
      <c r="M9" s="67">
        <f t="shared" si="0"/>
        <v>45.3345</v>
      </c>
      <c r="N9" s="68">
        <v>56</v>
      </c>
      <c r="O9" s="61" t="s">
        <v>586</v>
      </c>
      <c r="P9" s="67">
        <f t="shared" si="1"/>
        <v>48.20105</v>
      </c>
      <c r="Q9" s="68">
        <v>7</v>
      </c>
    </row>
    <row r="10" s="46" customFormat="1" spans="1:17">
      <c r="A10" s="54">
        <v>7</v>
      </c>
      <c r="B10" s="54" t="s">
        <v>587</v>
      </c>
      <c r="C10" s="54">
        <v>8210510396</v>
      </c>
      <c r="D10" s="54" t="s">
        <v>573</v>
      </c>
      <c r="E10" s="57">
        <v>80</v>
      </c>
      <c r="F10" s="60" t="s">
        <v>588</v>
      </c>
      <c r="G10" s="59">
        <v>91.847</v>
      </c>
      <c r="H10" s="54" t="s">
        <v>78</v>
      </c>
      <c r="I10" s="68"/>
      <c r="J10" s="60"/>
      <c r="K10" s="60"/>
      <c r="L10" s="60"/>
      <c r="M10" s="67">
        <f t="shared" si="0"/>
        <v>45.9235</v>
      </c>
      <c r="N10" s="68">
        <v>10</v>
      </c>
      <c r="O10" s="60" t="s">
        <v>94</v>
      </c>
      <c r="P10" s="67">
        <f t="shared" si="1"/>
        <v>45.83115</v>
      </c>
      <c r="Q10" s="68">
        <v>18</v>
      </c>
    </row>
    <row r="11" s="46" customFormat="1" ht="27" spans="1:17">
      <c r="A11" s="54">
        <v>8</v>
      </c>
      <c r="B11" s="54" t="s">
        <v>589</v>
      </c>
      <c r="C11" s="54">
        <v>8210510397</v>
      </c>
      <c r="D11" s="54" t="s">
        <v>573</v>
      </c>
      <c r="E11" s="57">
        <v>67</v>
      </c>
      <c r="F11" s="61" t="s">
        <v>590</v>
      </c>
      <c r="G11" s="59">
        <v>89.56</v>
      </c>
      <c r="H11" s="54" t="s">
        <v>78</v>
      </c>
      <c r="I11" s="68"/>
      <c r="J11" s="60"/>
      <c r="K11" s="60"/>
      <c r="L11" s="60"/>
      <c r="M11" s="67">
        <f t="shared" si="0"/>
        <v>44.78</v>
      </c>
      <c r="N11" s="68">
        <v>35</v>
      </c>
      <c r="O11" s="61" t="s">
        <v>591</v>
      </c>
      <c r="P11" s="67">
        <f t="shared" si="1"/>
        <v>45.402</v>
      </c>
      <c r="Q11" s="68">
        <v>22</v>
      </c>
    </row>
    <row r="12" s="46" customFormat="1" ht="40.5" spans="1:17">
      <c r="A12" s="54">
        <v>9</v>
      </c>
      <c r="B12" s="54" t="s">
        <v>592</v>
      </c>
      <c r="C12" s="54">
        <v>8210510398</v>
      </c>
      <c r="D12" s="54" t="s">
        <v>573</v>
      </c>
      <c r="E12" s="57">
        <v>94</v>
      </c>
      <c r="F12" s="61" t="s">
        <v>593</v>
      </c>
      <c r="G12" s="59">
        <v>92.865</v>
      </c>
      <c r="H12" s="54" t="s">
        <v>78</v>
      </c>
      <c r="I12" s="68"/>
      <c r="J12" s="60"/>
      <c r="K12" s="60"/>
      <c r="L12" s="60"/>
      <c r="M12" s="67">
        <f t="shared" si="0"/>
        <v>46.4325</v>
      </c>
      <c r="N12" s="68">
        <v>80</v>
      </c>
      <c r="O12" s="61" t="s">
        <v>594</v>
      </c>
      <c r="P12" s="67">
        <f t="shared" si="1"/>
        <v>50.48925</v>
      </c>
      <c r="Q12" s="68">
        <v>3</v>
      </c>
    </row>
    <row r="13" s="46" customFormat="1" ht="27" spans="1:17">
      <c r="A13" s="54">
        <v>10</v>
      </c>
      <c r="B13" s="54" t="s">
        <v>595</v>
      </c>
      <c r="C13" s="54">
        <v>8210510399</v>
      </c>
      <c r="D13" s="54" t="s">
        <v>573</v>
      </c>
      <c r="E13" s="57">
        <v>70</v>
      </c>
      <c r="F13" s="61" t="s">
        <v>596</v>
      </c>
      <c r="G13" s="59">
        <v>89.66</v>
      </c>
      <c r="H13" s="54" t="s">
        <v>78</v>
      </c>
      <c r="I13" s="68"/>
      <c r="J13" s="60"/>
      <c r="K13" s="60"/>
      <c r="L13" s="60"/>
      <c r="M13" s="67">
        <f t="shared" si="0"/>
        <v>44.83</v>
      </c>
      <c r="N13" s="68">
        <v>55</v>
      </c>
      <c r="O13" s="61" t="s">
        <v>597</v>
      </c>
      <c r="P13" s="67">
        <f t="shared" si="1"/>
        <v>46.597</v>
      </c>
      <c r="Q13" s="68">
        <v>13</v>
      </c>
    </row>
    <row r="14" s="46" customFormat="1" spans="1:17">
      <c r="A14" s="54">
        <v>11</v>
      </c>
      <c r="B14" s="54" t="s">
        <v>598</v>
      </c>
      <c r="C14" s="54">
        <v>8210510400</v>
      </c>
      <c r="D14" s="54" t="s">
        <v>573</v>
      </c>
      <c r="E14" s="57">
        <v>60</v>
      </c>
      <c r="F14" s="60"/>
      <c r="G14" s="59">
        <v>87.627</v>
      </c>
      <c r="H14" s="54" t="s">
        <v>78</v>
      </c>
      <c r="I14" s="68"/>
      <c r="J14" s="60"/>
      <c r="K14" s="60"/>
      <c r="L14" s="60"/>
      <c r="M14" s="67">
        <f t="shared" si="0"/>
        <v>43.8135</v>
      </c>
      <c r="N14" s="68"/>
      <c r="O14" s="60"/>
      <c r="P14" s="67">
        <f t="shared" si="1"/>
        <v>42.43215</v>
      </c>
      <c r="Q14" s="68">
        <v>36</v>
      </c>
    </row>
    <row r="15" s="46" customFormat="1" ht="27" spans="1:17">
      <c r="A15" s="54">
        <v>12</v>
      </c>
      <c r="B15" s="54" t="s">
        <v>599</v>
      </c>
      <c r="C15" s="54">
        <v>8210510401</v>
      </c>
      <c r="D15" s="54" t="s">
        <v>573</v>
      </c>
      <c r="E15" s="57">
        <v>72</v>
      </c>
      <c r="F15" s="61" t="s">
        <v>600</v>
      </c>
      <c r="G15" s="59">
        <v>90.74</v>
      </c>
      <c r="H15" s="54" t="s">
        <v>78</v>
      </c>
      <c r="I15" s="68"/>
      <c r="J15" s="60"/>
      <c r="K15" s="60"/>
      <c r="L15" s="60"/>
      <c r="M15" s="67">
        <f t="shared" si="0"/>
        <v>45.37</v>
      </c>
      <c r="N15" s="68">
        <v>10</v>
      </c>
      <c r="O15" s="60" t="s">
        <v>94</v>
      </c>
      <c r="P15" s="67">
        <f t="shared" si="1"/>
        <v>44.933</v>
      </c>
      <c r="Q15" s="68">
        <v>24</v>
      </c>
    </row>
    <row r="16" s="46" customFormat="1" ht="27" spans="1:17">
      <c r="A16" s="54">
        <v>13</v>
      </c>
      <c r="B16" s="54" t="s">
        <v>601</v>
      </c>
      <c r="C16" s="54">
        <v>8210510402</v>
      </c>
      <c r="D16" s="54" t="s">
        <v>573</v>
      </c>
      <c r="E16" s="57">
        <v>64</v>
      </c>
      <c r="F16" s="60" t="s">
        <v>574</v>
      </c>
      <c r="G16" s="59">
        <v>88.827</v>
      </c>
      <c r="H16" s="54" t="s">
        <v>78</v>
      </c>
      <c r="I16" s="68"/>
      <c r="J16" s="60"/>
      <c r="K16" s="60"/>
      <c r="L16" s="60"/>
      <c r="M16" s="67">
        <f t="shared" si="0"/>
        <v>44.4135</v>
      </c>
      <c r="N16" s="68">
        <v>57</v>
      </c>
      <c r="O16" s="61" t="s">
        <v>602</v>
      </c>
      <c r="P16" s="67">
        <f t="shared" si="1"/>
        <v>46.02215</v>
      </c>
      <c r="Q16" s="68">
        <v>16</v>
      </c>
    </row>
    <row r="17" s="46" customFormat="1" ht="27" spans="1:17">
      <c r="A17" s="54">
        <v>14</v>
      </c>
      <c r="B17" s="54" t="s">
        <v>603</v>
      </c>
      <c r="C17" s="54">
        <v>8210510403</v>
      </c>
      <c r="D17" s="54" t="s">
        <v>573</v>
      </c>
      <c r="E17" s="57">
        <v>74</v>
      </c>
      <c r="F17" s="61" t="s">
        <v>604</v>
      </c>
      <c r="G17" s="59">
        <v>90.733</v>
      </c>
      <c r="H17" s="54" t="s">
        <v>78</v>
      </c>
      <c r="I17" s="68"/>
      <c r="J17" s="60"/>
      <c r="K17" s="60"/>
      <c r="L17" s="60"/>
      <c r="M17" s="67">
        <f t="shared" si="0"/>
        <v>45.3665</v>
      </c>
      <c r="N17" s="68">
        <v>5</v>
      </c>
      <c r="O17" s="60" t="s">
        <v>605</v>
      </c>
      <c r="P17" s="67">
        <f t="shared" si="1"/>
        <v>44.77985</v>
      </c>
      <c r="Q17" s="68">
        <v>25</v>
      </c>
    </row>
    <row r="18" s="46" customFormat="1" ht="27" spans="1:17">
      <c r="A18" s="54">
        <v>15</v>
      </c>
      <c r="B18" s="54" t="s">
        <v>606</v>
      </c>
      <c r="C18" s="54">
        <v>8210510404</v>
      </c>
      <c r="D18" s="62" t="s">
        <v>573</v>
      </c>
      <c r="E18" s="57">
        <v>61</v>
      </c>
      <c r="F18" s="61" t="s">
        <v>607</v>
      </c>
      <c r="G18" s="59">
        <v>90.773</v>
      </c>
      <c r="H18" s="62" t="s">
        <v>78</v>
      </c>
      <c r="I18" s="68"/>
      <c r="J18" s="60"/>
      <c r="K18" s="60"/>
      <c r="L18" s="60"/>
      <c r="M18" s="67">
        <f t="shared" si="0"/>
        <v>45.3865</v>
      </c>
      <c r="N18" s="68">
        <v>40</v>
      </c>
      <c r="O18" s="61" t="s">
        <v>608</v>
      </c>
      <c r="P18" s="67">
        <f t="shared" si="1"/>
        <v>45.89785</v>
      </c>
      <c r="Q18" s="68">
        <v>17</v>
      </c>
    </row>
    <row r="19" s="46" customFormat="1" ht="108" spans="1:17">
      <c r="A19" s="54">
        <v>16</v>
      </c>
      <c r="B19" s="54" t="s">
        <v>609</v>
      </c>
      <c r="C19" s="54">
        <v>8210510405</v>
      </c>
      <c r="D19" s="54" t="s">
        <v>573</v>
      </c>
      <c r="E19" s="57">
        <v>100</v>
      </c>
      <c r="F19" s="61" t="s">
        <v>610</v>
      </c>
      <c r="G19" s="59">
        <v>90.753</v>
      </c>
      <c r="H19" s="54" t="s">
        <v>78</v>
      </c>
      <c r="I19" s="68"/>
      <c r="J19" s="60"/>
      <c r="K19" s="60"/>
      <c r="L19" s="60"/>
      <c r="M19" s="67">
        <f t="shared" si="0"/>
        <v>45.3765</v>
      </c>
      <c r="N19" s="68">
        <v>63</v>
      </c>
      <c r="O19" s="61" t="s">
        <v>611</v>
      </c>
      <c r="P19" s="67">
        <f t="shared" si="1"/>
        <v>48.98885</v>
      </c>
      <c r="Q19" s="68">
        <v>6</v>
      </c>
    </row>
    <row r="20" s="46" customFormat="1" spans="1:17">
      <c r="A20" s="54">
        <v>17</v>
      </c>
      <c r="B20" s="54" t="s">
        <v>612</v>
      </c>
      <c r="C20" s="54">
        <v>8210510406</v>
      </c>
      <c r="D20" s="54" t="s">
        <v>573</v>
      </c>
      <c r="E20" s="57">
        <v>62</v>
      </c>
      <c r="F20" s="60" t="s">
        <v>613</v>
      </c>
      <c r="G20" s="59">
        <v>88.227</v>
      </c>
      <c r="H20" s="54" t="s">
        <v>78</v>
      </c>
      <c r="I20" s="68"/>
      <c r="J20" s="60"/>
      <c r="K20" s="60"/>
      <c r="L20" s="60"/>
      <c r="M20" s="67">
        <f t="shared" si="0"/>
        <v>44.1135</v>
      </c>
      <c r="N20" s="68">
        <v>5</v>
      </c>
      <c r="O20" s="60" t="s">
        <v>605</v>
      </c>
      <c r="P20" s="67">
        <f t="shared" si="1"/>
        <v>43.05215</v>
      </c>
      <c r="Q20" s="68">
        <v>34</v>
      </c>
    </row>
    <row r="21" s="46" customFormat="1" ht="27" spans="1:17">
      <c r="A21" s="54">
        <v>18</v>
      </c>
      <c r="B21" s="54" t="s">
        <v>614</v>
      </c>
      <c r="C21" s="54">
        <v>8210510407</v>
      </c>
      <c r="D21" s="54" t="s">
        <v>573</v>
      </c>
      <c r="E21" s="57">
        <v>74</v>
      </c>
      <c r="F21" s="61" t="s">
        <v>615</v>
      </c>
      <c r="G21" s="59">
        <v>89.467</v>
      </c>
      <c r="H21" s="62" t="s">
        <v>78</v>
      </c>
      <c r="I21" s="68"/>
      <c r="J21" s="60"/>
      <c r="K21" s="60"/>
      <c r="L21" s="60"/>
      <c r="M21" s="67">
        <f t="shared" si="0"/>
        <v>44.7335</v>
      </c>
      <c r="N21" s="68">
        <v>55</v>
      </c>
      <c r="O21" s="61" t="s">
        <v>616</v>
      </c>
      <c r="P21" s="67">
        <f t="shared" si="1"/>
        <v>46.71015</v>
      </c>
      <c r="Q21" s="68">
        <v>12</v>
      </c>
    </row>
    <row r="22" s="46" customFormat="1" spans="1:17">
      <c r="A22" s="54">
        <v>19</v>
      </c>
      <c r="B22" s="54" t="s">
        <v>617</v>
      </c>
      <c r="C22" s="54">
        <v>8210510408</v>
      </c>
      <c r="D22" s="54" t="s">
        <v>573</v>
      </c>
      <c r="E22" s="57">
        <v>62</v>
      </c>
      <c r="F22" s="60" t="s">
        <v>613</v>
      </c>
      <c r="G22" s="59">
        <v>88.053</v>
      </c>
      <c r="H22" s="54" t="s">
        <v>78</v>
      </c>
      <c r="I22" s="68"/>
      <c r="J22" s="60"/>
      <c r="K22" s="60"/>
      <c r="L22" s="60"/>
      <c r="M22" s="67">
        <f t="shared" si="0"/>
        <v>44.0265</v>
      </c>
      <c r="N22" s="68">
        <v>5</v>
      </c>
      <c r="O22" s="60" t="s">
        <v>605</v>
      </c>
      <c r="P22" s="67">
        <f t="shared" si="1"/>
        <v>42.97385</v>
      </c>
      <c r="Q22" s="68">
        <v>35</v>
      </c>
    </row>
    <row r="23" s="46" customFormat="1" spans="1:17">
      <c r="A23" s="54">
        <v>20</v>
      </c>
      <c r="B23" s="54" t="s">
        <v>618</v>
      </c>
      <c r="C23" s="54">
        <v>8210510409</v>
      </c>
      <c r="D23" s="54" t="s">
        <v>573</v>
      </c>
      <c r="E23" s="57">
        <v>62</v>
      </c>
      <c r="F23" s="61" t="s">
        <v>613</v>
      </c>
      <c r="G23" s="59">
        <v>91.293</v>
      </c>
      <c r="H23" s="54" t="s">
        <v>78</v>
      </c>
      <c r="I23" s="68"/>
      <c r="J23" s="60"/>
      <c r="K23" s="60"/>
      <c r="L23" s="60"/>
      <c r="M23" s="67">
        <f t="shared" si="0"/>
        <v>45.6465</v>
      </c>
      <c r="N23" s="68">
        <v>10</v>
      </c>
      <c r="O23" s="60" t="s">
        <v>94</v>
      </c>
      <c r="P23" s="67">
        <f t="shared" si="1"/>
        <v>44.68185</v>
      </c>
      <c r="Q23" s="68">
        <v>26</v>
      </c>
    </row>
    <row r="24" s="46" customFormat="1" ht="67.5" spans="1:17">
      <c r="A24" s="54">
        <v>21</v>
      </c>
      <c r="B24" s="54" t="s">
        <v>619</v>
      </c>
      <c r="C24" s="54">
        <v>8210510410</v>
      </c>
      <c r="D24" s="62" t="s">
        <v>573</v>
      </c>
      <c r="E24" s="57">
        <v>98</v>
      </c>
      <c r="F24" s="61" t="s">
        <v>620</v>
      </c>
      <c r="G24" s="59">
        <v>91.673</v>
      </c>
      <c r="H24" s="54" t="s">
        <v>78</v>
      </c>
      <c r="I24" s="68">
        <v>50</v>
      </c>
      <c r="J24" s="61" t="s">
        <v>621</v>
      </c>
      <c r="K24" s="60"/>
      <c r="L24" s="60"/>
      <c r="M24" s="67">
        <f t="shared" si="0"/>
        <v>65.8365</v>
      </c>
      <c r="N24" s="68">
        <v>84</v>
      </c>
      <c r="O24" s="61" t="s">
        <v>622</v>
      </c>
      <c r="P24" s="67">
        <f t="shared" si="1"/>
        <v>68.35285</v>
      </c>
      <c r="Q24" s="68">
        <v>1</v>
      </c>
    </row>
    <row r="25" s="46" customFormat="1" ht="27" spans="1:17">
      <c r="A25" s="54">
        <v>22</v>
      </c>
      <c r="B25" s="54" t="s">
        <v>623</v>
      </c>
      <c r="C25" s="54">
        <v>8210510411</v>
      </c>
      <c r="D25" s="54" t="s">
        <v>573</v>
      </c>
      <c r="E25" s="57">
        <v>63</v>
      </c>
      <c r="F25" s="61" t="s">
        <v>624</v>
      </c>
      <c r="G25" s="59">
        <v>91</v>
      </c>
      <c r="H25" s="54" t="s">
        <v>78</v>
      </c>
      <c r="I25" s="68"/>
      <c r="J25" s="60"/>
      <c r="K25" s="60"/>
      <c r="L25" s="60"/>
      <c r="M25" s="67">
        <f t="shared" si="0"/>
        <v>45.5</v>
      </c>
      <c r="N25" s="68">
        <v>45</v>
      </c>
      <c r="O25" s="61" t="s">
        <v>625</v>
      </c>
      <c r="P25" s="67">
        <f t="shared" si="1"/>
        <v>46.35</v>
      </c>
      <c r="Q25" s="68">
        <v>15</v>
      </c>
    </row>
    <row r="26" s="46" customFormat="1" ht="40.5" spans="1:17">
      <c r="A26" s="54">
        <v>23</v>
      </c>
      <c r="B26" s="54" t="s">
        <v>626</v>
      </c>
      <c r="C26" s="54">
        <v>8210510412</v>
      </c>
      <c r="D26" s="54" t="s">
        <v>573</v>
      </c>
      <c r="E26" s="57">
        <v>74</v>
      </c>
      <c r="F26" s="61" t="s">
        <v>604</v>
      </c>
      <c r="G26" s="59">
        <v>92.247</v>
      </c>
      <c r="H26" s="54" t="s">
        <v>78</v>
      </c>
      <c r="I26" s="68"/>
      <c r="J26" s="60"/>
      <c r="K26" s="60"/>
      <c r="L26" s="60"/>
      <c r="M26" s="67">
        <f t="shared" si="0"/>
        <v>46.1235</v>
      </c>
      <c r="N26" s="68">
        <v>55</v>
      </c>
      <c r="O26" s="61" t="s">
        <v>627</v>
      </c>
      <c r="P26" s="67">
        <f t="shared" si="1"/>
        <v>47.96115</v>
      </c>
      <c r="Q26" s="68">
        <v>9</v>
      </c>
    </row>
    <row r="27" s="46" customFormat="1" ht="40.5" spans="1:17">
      <c r="A27" s="54">
        <v>24</v>
      </c>
      <c r="B27" s="54" t="s">
        <v>628</v>
      </c>
      <c r="C27" s="54">
        <v>8210510413</v>
      </c>
      <c r="D27" s="54" t="s">
        <v>573</v>
      </c>
      <c r="E27" s="57">
        <v>80</v>
      </c>
      <c r="F27" s="61" t="s">
        <v>629</v>
      </c>
      <c r="G27" s="59">
        <v>91.847</v>
      </c>
      <c r="H27" s="54" t="s">
        <v>78</v>
      </c>
      <c r="I27" s="68"/>
      <c r="J27" s="60"/>
      <c r="K27" s="69">
        <v>28.57</v>
      </c>
      <c r="L27" s="61" t="s">
        <v>630</v>
      </c>
      <c r="M27" s="67">
        <f t="shared" si="0"/>
        <v>48.7805</v>
      </c>
      <c r="N27" s="68">
        <v>5</v>
      </c>
      <c r="O27" s="60" t="s">
        <v>605</v>
      </c>
      <c r="P27" s="67">
        <f t="shared" si="1"/>
        <v>48.15245</v>
      </c>
      <c r="Q27" s="68">
        <v>8</v>
      </c>
    </row>
    <row r="28" s="46" customFormat="1" spans="1:17">
      <c r="A28" s="54">
        <v>25</v>
      </c>
      <c r="B28" s="54" t="s">
        <v>631</v>
      </c>
      <c r="C28" s="54">
        <v>8210510414</v>
      </c>
      <c r="D28" s="54" t="s">
        <v>573</v>
      </c>
      <c r="E28" s="57">
        <v>62</v>
      </c>
      <c r="F28" s="60" t="s">
        <v>613</v>
      </c>
      <c r="G28" s="59">
        <v>90.2</v>
      </c>
      <c r="H28" s="54" t="s">
        <v>78</v>
      </c>
      <c r="I28" s="68"/>
      <c r="J28" s="60"/>
      <c r="K28" s="60"/>
      <c r="L28" s="60"/>
      <c r="M28" s="67">
        <f t="shared" si="0"/>
        <v>45.1</v>
      </c>
      <c r="N28" s="68">
        <v>10</v>
      </c>
      <c r="O28" s="60" t="s">
        <v>94</v>
      </c>
      <c r="P28" s="67">
        <f t="shared" si="1"/>
        <v>44.19</v>
      </c>
      <c r="Q28" s="68">
        <v>30</v>
      </c>
    </row>
    <row r="29" s="46" customFormat="1" spans="1:17">
      <c r="A29" s="54">
        <v>26</v>
      </c>
      <c r="B29" s="54" t="s">
        <v>632</v>
      </c>
      <c r="C29" s="54">
        <v>8210510416</v>
      </c>
      <c r="D29" s="54" t="s">
        <v>573</v>
      </c>
      <c r="E29" s="57">
        <v>64</v>
      </c>
      <c r="F29" s="60" t="s">
        <v>574</v>
      </c>
      <c r="G29" s="59">
        <v>91.867</v>
      </c>
      <c r="H29" s="54" t="s">
        <v>78</v>
      </c>
      <c r="I29" s="68"/>
      <c r="J29" s="60"/>
      <c r="K29" s="60"/>
      <c r="L29" s="60"/>
      <c r="M29" s="67">
        <f t="shared" si="0"/>
        <v>45.9335</v>
      </c>
      <c r="N29" s="68"/>
      <c r="O29" s="60"/>
      <c r="P29" s="67">
        <f t="shared" si="1"/>
        <v>44.54015</v>
      </c>
      <c r="Q29" s="68">
        <v>27</v>
      </c>
    </row>
    <row r="30" s="46" customFormat="1" spans="1:17">
      <c r="A30" s="54">
        <v>27</v>
      </c>
      <c r="B30" s="54" t="s">
        <v>633</v>
      </c>
      <c r="C30" s="54">
        <v>8210510417</v>
      </c>
      <c r="D30" s="54" t="s">
        <v>573</v>
      </c>
      <c r="E30" s="57">
        <v>62</v>
      </c>
      <c r="F30" s="60" t="s">
        <v>613</v>
      </c>
      <c r="G30" s="59">
        <v>89.713</v>
      </c>
      <c r="H30" s="54" t="s">
        <v>78</v>
      </c>
      <c r="I30" s="68"/>
      <c r="J30" s="60"/>
      <c r="K30" s="60"/>
      <c r="L30" s="60"/>
      <c r="M30" s="67">
        <f t="shared" si="0"/>
        <v>44.8565</v>
      </c>
      <c r="N30" s="68"/>
      <c r="O30" s="60"/>
      <c r="P30" s="67">
        <f t="shared" si="1"/>
        <v>43.47085</v>
      </c>
      <c r="Q30" s="68">
        <v>33</v>
      </c>
    </row>
    <row r="31" s="46" customFormat="1" ht="40.5" spans="1:17">
      <c r="A31" s="54">
        <v>28</v>
      </c>
      <c r="B31" s="54" t="s">
        <v>634</v>
      </c>
      <c r="C31" s="54">
        <v>8210510418</v>
      </c>
      <c r="D31" s="54" t="s">
        <v>573</v>
      </c>
      <c r="E31" s="57">
        <v>78</v>
      </c>
      <c r="F31" s="61" t="s">
        <v>635</v>
      </c>
      <c r="G31" s="59">
        <v>90.6</v>
      </c>
      <c r="H31" s="54" t="s">
        <v>78</v>
      </c>
      <c r="I31" s="68"/>
      <c r="J31" s="60"/>
      <c r="K31" s="60"/>
      <c r="L31" s="60"/>
      <c r="M31" s="67">
        <f t="shared" si="0"/>
        <v>45.3</v>
      </c>
      <c r="N31" s="68">
        <v>55</v>
      </c>
      <c r="O31" s="61" t="s">
        <v>636</v>
      </c>
      <c r="P31" s="67">
        <f t="shared" si="1"/>
        <v>47.42</v>
      </c>
      <c r="Q31" s="68">
        <v>10</v>
      </c>
    </row>
    <row r="32" s="46" customFormat="1" spans="1:17">
      <c r="A32" s="54">
        <v>29</v>
      </c>
      <c r="B32" s="54" t="s">
        <v>637</v>
      </c>
      <c r="C32" s="54">
        <v>8210510419</v>
      </c>
      <c r="D32" s="54" t="s">
        <v>573</v>
      </c>
      <c r="E32" s="57">
        <v>64</v>
      </c>
      <c r="F32" s="60" t="s">
        <v>574</v>
      </c>
      <c r="G32" s="59">
        <v>90.853</v>
      </c>
      <c r="H32" s="54" t="s">
        <v>78</v>
      </c>
      <c r="I32" s="68"/>
      <c r="J32" s="60"/>
      <c r="K32" s="60"/>
      <c r="L32" s="60"/>
      <c r="M32" s="67">
        <f t="shared" si="0"/>
        <v>45.4265</v>
      </c>
      <c r="N32" s="68"/>
      <c r="O32" s="60"/>
      <c r="P32" s="67">
        <f t="shared" si="1"/>
        <v>44.08385</v>
      </c>
      <c r="Q32" s="68">
        <v>31</v>
      </c>
    </row>
    <row r="33" s="46" customFormat="1" spans="1:17">
      <c r="A33" s="54">
        <v>30</v>
      </c>
      <c r="B33" s="54" t="s">
        <v>638</v>
      </c>
      <c r="C33" s="54">
        <v>8210510420</v>
      </c>
      <c r="D33" s="54" t="s">
        <v>573</v>
      </c>
      <c r="E33" s="57">
        <v>64</v>
      </c>
      <c r="F33" s="60" t="s">
        <v>574</v>
      </c>
      <c r="G33" s="59">
        <v>86.247</v>
      </c>
      <c r="H33" s="54" t="s">
        <v>78</v>
      </c>
      <c r="I33" s="68"/>
      <c r="J33" s="60"/>
      <c r="K33" s="60"/>
      <c r="L33" s="60"/>
      <c r="M33" s="67">
        <f t="shared" si="0"/>
        <v>43.1235</v>
      </c>
      <c r="N33" s="68">
        <v>40</v>
      </c>
      <c r="O33" s="60" t="s">
        <v>639</v>
      </c>
      <c r="P33" s="67">
        <f t="shared" si="1"/>
        <v>44.01115</v>
      </c>
      <c r="Q33" s="68">
        <v>32</v>
      </c>
    </row>
    <row r="34" s="46" customFormat="1" ht="27" spans="1:17">
      <c r="A34" s="54">
        <v>31</v>
      </c>
      <c r="B34" s="54" t="s">
        <v>640</v>
      </c>
      <c r="C34" s="54">
        <v>8210510421</v>
      </c>
      <c r="D34" s="54" t="s">
        <v>573</v>
      </c>
      <c r="E34" s="57">
        <v>84</v>
      </c>
      <c r="F34" s="60" t="s">
        <v>641</v>
      </c>
      <c r="G34" s="59">
        <v>90.067</v>
      </c>
      <c r="H34" s="54" t="s">
        <v>78</v>
      </c>
      <c r="I34" s="68"/>
      <c r="J34" s="60"/>
      <c r="K34" s="60"/>
      <c r="L34" s="60"/>
      <c r="M34" s="67">
        <f t="shared" si="0"/>
        <v>45.0335</v>
      </c>
      <c r="N34" s="68">
        <v>35</v>
      </c>
      <c r="O34" s="61" t="s">
        <v>642</v>
      </c>
      <c r="P34" s="67">
        <f t="shared" si="1"/>
        <v>46.48015</v>
      </c>
      <c r="Q34" s="68">
        <v>14</v>
      </c>
    </row>
    <row r="35" s="46" customFormat="1" spans="1:17">
      <c r="A35" s="54">
        <v>32</v>
      </c>
      <c r="B35" s="54" t="s">
        <v>643</v>
      </c>
      <c r="C35" s="54">
        <v>8210510422</v>
      </c>
      <c r="D35" s="54" t="s">
        <v>573</v>
      </c>
      <c r="E35" s="57">
        <v>70</v>
      </c>
      <c r="F35" s="60" t="s">
        <v>644</v>
      </c>
      <c r="G35" s="63">
        <v>88.487</v>
      </c>
      <c r="H35" s="54" t="s">
        <v>78</v>
      </c>
      <c r="I35" s="68"/>
      <c r="J35" s="60"/>
      <c r="K35" s="60"/>
      <c r="L35" s="60"/>
      <c r="M35" s="67">
        <f t="shared" si="0"/>
        <v>44.2435</v>
      </c>
      <c r="N35" s="68">
        <v>50</v>
      </c>
      <c r="O35" s="60" t="s">
        <v>639</v>
      </c>
      <c r="P35" s="67">
        <f t="shared" si="1"/>
        <v>45.81915</v>
      </c>
      <c r="Q35" s="68">
        <v>19</v>
      </c>
    </row>
    <row r="36" s="46" customFormat="1" spans="1:17">
      <c r="A36" s="54">
        <v>33</v>
      </c>
      <c r="B36" s="54" t="s">
        <v>645</v>
      </c>
      <c r="C36" s="54">
        <v>8210510423</v>
      </c>
      <c r="D36" s="54" t="s">
        <v>573</v>
      </c>
      <c r="E36" s="57">
        <v>64</v>
      </c>
      <c r="F36" s="60" t="s">
        <v>574</v>
      </c>
      <c r="G36" s="63">
        <v>88.4</v>
      </c>
      <c r="H36" s="54" t="s">
        <v>78</v>
      </c>
      <c r="I36" s="68"/>
      <c r="J36" s="60"/>
      <c r="K36" s="60"/>
      <c r="L36" s="60"/>
      <c r="M36" s="67">
        <f t="shared" si="0"/>
        <v>44.2</v>
      </c>
      <c r="N36" s="68">
        <v>50</v>
      </c>
      <c r="O36" s="60" t="s">
        <v>639</v>
      </c>
      <c r="P36" s="67">
        <f t="shared" si="1"/>
        <v>45.48</v>
      </c>
      <c r="Q36" s="68">
        <v>20</v>
      </c>
    </row>
    <row r="37" s="46" customFormat="1" spans="1:17">
      <c r="A37" s="54">
        <v>34</v>
      </c>
      <c r="B37" s="54" t="s">
        <v>646</v>
      </c>
      <c r="C37" s="54">
        <v>8210510424</v>
      </c>
      <c r="D37" s="54" t="s">
        <v>573</v>
      </c>
      <c r="E37" s="57">
        <v>70</v>
      </c>
      <c r="F37" s="60" t="s">
        <v>644</v>
      </c>
      <c r="G37" s="63">
        <v>88.627</v>
      </c>
      <c r="H37" s="54" t="s">
        <v>78</v>
      </c>
      <c r="I37" s="68"/>
      <c r="J37" s="60"/>
      <c r="K37" s="60"/>
      <c r="L37" s="60"/>
      <c r="M37" s="67">
        <f t="shared" si="0"/>
        <v>44.3135</v>
      </c>
      <c r="N37" s="68">
        <v>40</v>
      </c>
      <c r="O37" s="60" t="s">
        <v>639</v>
      </c>
      <c r="P37" s="67">
        <f t="shared" si="1"/>
        <v>45.38215</v>
      </c>
      <c r="Q37" s="68">
        <v>23</v>
      </c>
    </row>
    <row r="38" s="46" customFormat="1" ht="54" spans="1:17">
      <c r="A38" s="54">
        <v>35</v>
      </c>
      <c r="B38" s="54" t="s">
        <v>647</v>
      </c>
      <c r="C38" s="54">
        <v>8210510425</v>
      </c>
      <c r="D38" s="54" t="s">
        <v>573</v>
      </c>
      <c r="E38" s="57">
        <v>100</v>
      </c>
      <c r="F38" s="61" t="s">
        <v>648</v>
      </c>
      <c r="G38" s="59">
        <v>90.36</v>
      </c>
      <c r="H38" s="54" t="s">
        <v>78</v>
      </c>
      <c r="I38" s="68">
        <v>10</v>
      </c>
      <c r="J38" s="60" t="s">
        <v>649</v>
      </c>
      <c r="K38" s="60"/>
      <c r="L38" s="60"/>
      <c r="M38" s="67">
        <f t="shared" si="0"/>
        <v>49.18</v>
      </c>
      <c r="N38" s="68">
        <v>77</v>
      </c>
      <c r="O38" s="61" t="s">
        <v>650</v>
      </c>
      <c r="P38" s="67">
        <f t="shared" si="1"/>
        <v>53.112</v>
      </c>
      <c r="Q38" s="68">
        <v>2</v>
      </c>
    </row>
    <row r="39" s="46" customFormat="1" spans="1:17">
      <c r="A39" s="54">
        <v>36</v>
      </c>
      <c r="B39" s="54" t="s">
        <v>651</v>
      </c>
      <c r="C39" s="54">
        <v>8210510426</v>
      </c>
      <c r="D39" s="54" t="s">
        <v>573</v>
      </c>
      <c r="E39" s="57">
        <v>68</v>
      </c>
      <c r="F39" s="60" t="s">
        <v>652</v>
      </c>
      <c r="G39" s="59">
        <v>93.169</v>
      </c>
      <c r="H39" s="54" t="s">
        <v>78</v>
      </c>
      <c r="I39" s="68">
        <v>10</v>
      </c>
      <c r="J39" s="60" t="s">
        <v>649</v>
      </c>
      <c r="K39" s="60"/>
      <c r="L39" s="60"/>
      <c r="M39" s="67">
        <f t="shared" si="0"/>
        <v>50.5845</v>
      </c>
      <c r="N39" s="68">
        <v>5</v>
      </c>
      <c r="O39" s="60" t="s">
        <v>605</v>
      </c>
      <c r="P39" s="67">
        <f t="shared" si="1"/>
        <v>49.17605</v>
      </c>
      <c r="Q39" s="68">
        <v>5</v>
      </c>
    </row>
    <row r="40" s="46" customFormat="1" ht="54" spans="1:17">
      <c r="A40" s="54">
        <v>37</v>
      </c>
      <c r="B40" s="54" t="s">
        <v>653</v>
      </c>
      <c r="C40" s="54">
        <v>8210510427</v>
      </c>
      <c r="D40" s="54" t="s">
        <v>573</v>
      </c>
      <c r="E40" s="57">
        <v>68</v>
      </c>
      <c r="F40" s="60" t="s">
        <v>654</v>
      </c>
      <c r="G40" s="59">
        <v>92.18</v>
      </c>
      <c r="H40" s="54" t="s">
        <v>78</v>
      </c>
      <c r="I40" s="68">
        <v>12</v>
      </c>
      <c r="J40" s="61" t="s">
        <v>655</v>
      </c>
      <c r="K40" s="60"/>
      <c r="L40" s="60"/>
      <c r="M40" s="67">
        <f t="shared" si="0"/>
        <v>50.89</v>
      </c>
      <c r="N40" s="68">
        <v>5</v>
      </c>
      <c r="O40" s="60" t="s">
        <v>605</v>
      </c>
      <c r="P40" s="67">
        <f t="shared" si="1"/>
        <v>49.451</v>
      </c>
      <c r="Q40" s="68">
        <v>4</v>
      </c>
    </row>
    <row r="41" s="46" customFormat="1" ht="16.5" spans="5:17">
      <c r="E41" s="64"/>
      <c r="I41" s="47"/>
      <c r="M41" s="64"/>
      <c r="N41" s="70"/>
      <c r="O41" s="71"/>
      <c r="P41" s="64"/>
      <c r="Q41" s="64"/>
    </row>
    <row r="42" s="46" customFormat="1" ht="16.5" spans="5:17">
      <c r="E42" s="64"/>
      <c r="I42" s="47"/>
      <c r="M42" s="64"/>
      <c r="N42" s="70"/>
      <c r="O42" s="71"/>
      <c r="P42" s="64"/>
      <c r="Q42" s="64"/>
    </row>
    <row r="43" s="46" customFormat="1" ht="16.5" spans="5:17">
      <c r="E43" s="64"/>
      <c r="I43" s="47"/>
      <c r="M43" s="64"/>
      <c r="N43" s="70"/>
      <c r="O43" s="71"/>
      <c r="P43" s="64"/>
      <c r="Q43" s="64"/>
    </row>
    <row r="44" s="46" customFormat="1" ht="16.5" spans="5:17">
      <c r="E44" s="64"/>
      <c r="I44" s="47"/>
      <c r="M44" s="64"/>
      <c r="N44" s="70"/>
      <c r="O44" s="71"/>
      <c r="P44" s="64"/>
      <c r="Q44" s="64"/>
    </row>
    <row r="45" s="46" customFormat="1" ht="16.5" spans="5:17">
      <c r="E45" s="64"/>
      <c r="I45" s="47"/>
      <c r="M45" s="64"/>
      <c r="N45" s="70"/>
      <c r="O45" s="71"/>
      <c r="P45" s="64"/>
      <c r="Q45" s="64"/>
    </row>
    <row r="46" s="46" customFormat="1" ht="16.5" spans="5:17">
      <c r="E46" s="64"/>
      <c r="I46" s="47"/>
      <c r="M46" s="64"/>
      <c r="N46" s="70"/>
      <c r="O46" s="71"/>
      <c r="P46" s="64"/>
      <c r="Q46" s="64"/>
    </row>
    <row r="47" s="46" customFormat="1" ht="16.5" spans="5:17">
      <c r="E47" s="64"/>
      <c r="I47" s="47"/>
      <c r="M47" s="64"/>
      <c r="N47" s="70"/>
      <c r="O47" s="71"/>
      <c r="P47" s="64"/>
      <c r="Q47" s="64"/>
    </row>
    <row r="48" s="46" customFormat="1" ht="16.5" spans="5:17">
      <c r="E48" s="64"/>
      <c r="I48" s="47"/>
      <c r="M48" s="64"/>
      <c r="N48" s="70"/>
      <c r="O48" s="71"/>
      <c r="P48" s="64"/>
      <c r="Q48" s="64"/>
    </row>
    <row r="49" s="46" customFormat="1" ht="16.5" spans="5:17">
      <c r="E49" s="64"/>
      <c r="I49" s="47"/>
      <c r="M49" s="64"/>
      <c r="N49" s="70"/>
      <c r="O49" s="71"/>
      <c r="P49" s="64"/>
      <c r="Q49" s="64"/>
    </row>
    <row r="50" s="46" customFormat="1" ht="16.5" spans="5:17">
      <c r="E50" s="64"/>
      <c r="I50" s="47"/>
      <c r="M50" s="64"/>
      <c r="N50" s="70"/>
      <c r="O50" s="71"/>
      <c r="P50" s="64"/>
      <c r="Q50" s="64"/>
    </row>
    <row r="51" s="46" customFormat="1" ht="16.5" spans="5:17">
      <c r="E51" s="64"/>
      <c r="I51" s="47"/>
      <c r="M51" s="64"/>
      <c r="N51" s="70"/>
      <c r="O51" s="71"/>
      <c r="P51" s="64"/>
      <c r="Q51" s="64"/>
    </row>
    <row r="52" s="46" customFormat="1" ht="16.5" spans="5:17">
      <c r="E52" s="64"/>
      <c r="I52" s="47"/>
      <c r="M52" s="64"/>
      <c r="N52" s="70"/>
      <c r="O52" s="71"/>
      <c r="P52" s="64"/>
      <c r="Q52" s="64"/>
    </row>
    <row r="53" s="46" customFormat="1" ht="16.5" spans="5:17">
      <c r="E53" s="64"/>
      <c r="I53" s="47"/>
      <c r="M53" s="64"/>
      <c r="N53" s="70"/>
      <c r="O53" s="71"/>
      <c r="P53" s="64"/>
      <c r="Q53" s="64"/>
    </row>
    <row r="54" s="46" customFormat="1" ht="16.5" spans="5:17">
      <c r="E54" s="64"/>
      <c r="I54" s="47"/>
      <c r="M54" s="64"/>
      <c r="N54" s="70"/>
      <c r="O54" s="71"/>
      <c r="P54" s="64"/>
      <c r="Q54" s="64"/>
    </row>
    <row r="55" s="46" customFormat="1" ht="16.5" spans="5:17">
      <c r="E55" s="64"/>
      <c r="I55" s="47"/>
      <c r="M55" s="64"/>
      <c r="N55" s="70"/>
      <c r="O55" s="71"/>
      <c r="P55" s="64"/>
      <c r="Q55" s="64"/>
    </row>
    <row r="56" s="46" customFormat="1" ht="16.5" spans="5:17">
      <c r="E56" s="64"/>
      <c r="I56" s="47"/>
      <c r="M56" s="64"/>
      <c r="N56" s="70"/>
      <c r="O56" s="71"/>
      <c r="P56" s="64"/>
      <c r="Q56" s="64"/>
    </row>
    <row r="57" s="46" customFormat="1" ht="16.5" spans="5:17">
      <c r="E57" s="64"/>
      <c r="I57" s="47"/>
      <c r="M57" s="64"/>
      <c r="N57" s="70"/>
      <c r="O57" s="71"/>
      <c r="P57" s="64"/>
      <c r="Q57" s="64"/>
    </row>
    <row r="58" s="46" customFormat="1" ht="16.5" spans="5:17">
      <c r="E58" s="64"/>
      <c r="I58" s="47"/>
      <c r="M58" s="64"/>
      <c r="N58" s="70"/>
      <c r="O58" s="71"/>
      <c r="P58" s="64"/>
      <c r="Q58" s="64"/>
    </row>
    <row r="59" s="46" customFormat="1" ht="16.5" spans="5:17">
      <c r="E59" s="64"/>
      <c r="I59" s="47"/>
      <c r="M59" s="64"/>
      <c r="N59" s="70"/>
      <c r="O59" s="71"/>
      <c r="P59" s="64"/>
      <c r="Q59" s="64"/>
    </row>
    <row r="60" s="46" customFormat="1" ht="16.5" spans="5:17">
      <c r="E60" s="64"/>
      <c r="I60" s="47"/>
      <c r="M60" s="64"/>
      <c r="N60" s="70"/>
      <c r="O60" s="71"/>
      <c r="P60" s="64"/>
      <c r="Q60" s="64"/>
    </row>
    <row r="61" s="46" customFormat="1" ht="16.5" spans="5:17">
      <c r="E61" s="64"/>
      <c r="I61" s="47"/>
      <c r="M61" s="64"/>
      <c r="N61" s="70"/>
      <c r="O61" s="71"/>
      <c r="P61" s="64"/>
      <c r="Q61" s="64"/>
    </row>
    <row r="62" s="46" customFormat="1" ht="16.5" spans="5:17">
      <c r="E62" s="64"/>
      <c r="I62" s="47"/>
      <c r="M62" s="64"/>
      <c r="N62" s="70"/>
      <c r="O62" s="71"/>
      <c r="P62" s="64"/>
      <c r="Q62" s="64"/>
    </row>
    <row r="63" s="46" customFormat="1" ht="16.5" spans="5:17">
      <c r="E63" s="64"/>
      <c r="I63" s="47"/>
      <c r="M63" s="64"/>
      <c r="N63" s="70"/>
      <c r="O63" s="71"/>
      <c r="P63" s="64"/>
      <c r="Q63" s="64"/>
    </row>
    <row r="64" s="46" customFormat="1" ht="16.5" spans="5:17">
      <c r="E64" s="64"/>
      <c r="I64" s="47"/>
      <c r="M64" s="64"/>
      <c r="N64" s="70"/>
      <c r="O64" s="71"/>
      <c r="P64" s="64"/>
      <c r="Q64" s="64"/>
    </row>
    <row r="65" s="46" customFormat="1" ht="16.5" spans="5:17">
      <c r="E65" s="64"/>
      <c r="I65" s="47"/>
      <c r="M65" s="64"/>
      <c r="N65" s="70"/>
      <c r="O65" s="71"/>
      <c r="P65" s="64"/>
      <c r="Q65" s="64"/>
    </row>
    <row r="66" s="46" customFormat="1" ht="16.5" spans="5:17">
      <c r="E66" s="64"/>
      <c r="I66" s="47"/>
      <c r="M66" s="64"/>
      <c r="N66" s="70"/>
      <c r="O66" s="71"/>
      <c r="P66" s="64"/>
      <c r="Q66" s="64"/>
    </row>
    <row r="67" s="46" customFormat="1" ht="16.5" spans="5:17">
      <c r="E67" s="64"/>
      <c r="I67" s="47"/>
      <c r="M67" s="64"/>
      <c r="N67" s="70"/>
      <c r="O67" s="71"/>
      <c r="P67" s="64"/>
      <c r="Q67" s="64"/>
    </row>
    <row r="68" s="46" customFormat="1" ht="16.5" spans="5:17">
      <c r="E68" s="64"/>
      <c r="I68" s="47"/>
      <c r="M68" s="64"/>
      <c r="N68" s="70"/>
      <c r="O68" s="71"/>
      <c r="P68" s="64"/>
      <c r="Q68" s="64"/>
    </row>
    <row r="69" s="46" customFormat="1" ht="16.5" spans="5:17">
      <c r="E69" s="64"/>
      <c r="I69" s="47"/>
      <c r="M69" s="64"/>
      <c r="N69" s="70"/>
      <c r="O69" s="71"/>
      <c r="P69" s="64"/>
      <c r="Q69" s="64"/>
    </row>
    <row r="70" s="46" customFormat="1" ht="16.5" spans="5:17">
      <c r="E70" s="64"/>
      <c r="I70" s="47"/>
      <c r="M70" s="64"/>
      <c r="N70" s="70"/>
      <c r="O70" s="71"/>
      <c r="P70" s="64"/>
      <c r="Q70" s="64"/>
    </row>
    <row r="71" s="46" customFormat="1" ht="16.5" spans="5:17">
      <c r="E71" s="64"/>
      <c r="I71" s="47"/>
      <c r="M71" s="64"/>
      <c r="N71" s="70"/>
      <c r="O71" s="71"/>
      <c r="P71" s="64"/>
      <c r="Q71" s="64"/>
    </row>
    <row r="72" s="46" customFormat="1" ht="16.5" spans="5:17">
      <c r="E72" s="64"/>
      <c r="I72" s="47"/>
      <c r="M72" s="64"/>
      <c r="N72" s="70"/>
      <c r="O72" s="71"/>
      <c r="P72" s="64"/>
      <c r="Q72" s="64"/>
    </row>
    <row r="73" s="46" customFormat="1" ht="16.5" spans="5:17">
      <c r="E73" s="64"/>
      <c r="I73" s="47"/>
      <c r="M73" s="64"/>
      <c r="N73" s="70"/>
      <c r="O73" s="71"/>
      <c r="P73" s="64"/>
      <c r="Q73" s="64"/>
    </row>
    <row r="74" s="46" customFormat="1" ht="16.5" spans="5:17">
      <c r="E74" s="64"/>
      <c r="I74" s="47"/>
      <c r="M74" s="64"/>
      <c r="N74" s="70"/>
      <c r="O74" s="71"/>
      <c r="P74" s="64"/>
      <c r="Q74" s="64"/>
    </row>
    <row r="75" s="46" customFormat="1" ht="16.5" spans="5:17">
      <c r="E75" s="64"/>
      <c r="I75" s="47"/>
      <c r="M75" s="64"/>
      <c r="N75" s="70"/>
      <c r="O75" s="71"/>
      <c r="P75" s="64"/>
      <c r="Q75" s="64"/>
    </row>
    <row r="76" s="46" customFormat="1" ht="16.5" spans="5:17">
      <c r="E76" s="64"/>
      <c r="I76" s="47"/>
      <c r="M76" s="64"/>
      <c r="N76" s="70"/>
      <c r="O76" s="71"/>
      <c r="P76" s="64"/>
      <c r="Q76" s="64"/>
    </row>
    <row r="77" s="46" customFormat="1" ht="16.5" spans="5:17">
      <c r="E77" s="64"/>
      <c r="I77" s="47"/>
      <c r="M77" s="64"/>
      <c r="N77" s="70"/>
      <c r="O77" s="71"/>
      <c r="P77" s="64"/>
      <c r="Q77" s="64"/>
    </row>
    <row r="78" s="46" customFormat="1" ht="16.5" spans="5:17">
      <c r="E78" s="64"/>
      <c r="I78" s="47"/>
      <c r="M78" s="64"/>
      <c r="N78" s="70"/>
      <c r="O78" s="71"/>
      <c r="P78" s="64"/>
      <c r="Q78" s="64"/>
    </row>
    <row r="79" s="46" customFormat="1" ht="16.5" spans="5:17">
      <c r="E79" s="64"/>
      <c r="I79" s="47"/>
      <c r="M79" s="64"/>
      <c r="N79" s="70"/>
      <c r="O79" s="71"/>
      <c r="P79" s="64"/>
      <c r="Q79" s="64"/>
    </row>
    <row r="80" s="46" customFormat="1" ht="16.5" spans="5:17">
      <c r="E80" s="64"/>
      <c r="I80" s="47"/>
      <c r="M80" s="64"/>
      <c r="N80" s="70"/>
      <c r="O80" s="71"/>
      <c r="P80" s="64"/>
      <c r="Q80" s="64"/>
    </row>
    <row r="81" s="46" customFormat="1" ht="16.5" spans="5:17">
      <c r="E81" s="64"/>
      <c r="I81" s="47"/>
      <c r="M81" s="64"/>
      <c r="N81" s="70"/>
      <c r="O81" s="71"/>
      <c r="P81" s="64"/>
      <c r="Q81" s="64"/>
    </row>
    <row r="82" s="46" customFormat="1" ht="16.5" spans="5:17">
      <c r="E82" s="64"/>
      <c r="I82" s="47"/>
      <c r="M82" s="64"/>
      <c r="N82" s="70"/>
      <c r="O82" s="71"/>
      <c r="P82" s="64"/>
      <c r="Q82" s="64"/>
    </row>
    <row r="83" s="46" customFormat="1" ht="16.5" spans="5:17">
      <c r="E83" s="64"/>
      <c r="I83" s="47"/>
      <c r="M83" s="64"/>
      <c r="N83" s="70"/>
      <c r="O83" s="71"/>
      <c r="P83" s="64"/>
      <c r="Q83" s="64"/>
    </row>
    <row r="84" s="46" customFormat="1" ht="16.5" spans="5:17">
      <c r="E84" s="64"/>
      <c r="I84" s="47"/>
      <c r="M84" s="64"/>
      <c r="N84" s="70"/>
      <c r="O84" s="71"/>
      <c r="P84" s="64"/>
      <c r="Q84" s="64"/>
    </row>
    <row r="85" s="46" customFormat="1" ht="16.5" spans="5:17">
      <c r="E85" s="64"/>
      <c r="I85" s="47"/>
      <c r="M85" s="64"/>
      <c r="N85" s="70"/>
      <c r="O85" s="71"/>
      <c r="P85" s="64"/>
      <c r="Q85" s="64"/>
    </row>
    <row r="86" s="46" customFormat="1" ht="16.5" spans="5:17">
      <c r="E86" s="64"/>
      <c r="I86" s="47"/>
      <c r="M86" s="64"/>
      <c r="N86" s="70"/>
      <c r="O86" s="71"/>
      <c r="P86" s="64"/>
      <c r="Q86" s="64"/>
    </row>
    <row r="87" s="46" customFormat="1" ht="16.5" spans="5:17">
      <c r="E87" s="64"/>
      <c r="I87" s="47"/>
      <c r="M87" s="64"/>
      <c r="N87" s="70"/>
      <c r="O87" s="71"/>
      <c r="P87" s="64"/>
      <c r="Q87" s="64"/>
    </row>
    <row r="88" s="46" customFormat="1" ht="16.5" spans="5:17">
      <c r="E88" s="64"/>
      <c r="I88" s="47"/>
      <c r="M88" s="64"/>
      <c r="N88" s="70"/>
      <c r="O88" s="71"/>
      <c r="P88" s="64"/>
      <c r="Q88" s="64"/>
    </row>
    <row r="89" s="46" customFormat="1" ht="16.5" spans="5:17">
      <c r="E89" s="64"/>
      <c r="I89" s="47"/>
      <c r="M89" s="64"/>
      <c r="N89" s="70"/>
      <c r="O89" s="71"/>
      <c r="P89" s="64"/>
      <c r="Q89" s="64"/>
    </row>
    <row r="90" s="46" customFormat="1" ht="16.5" spans="5:17">
      <c r="E90" s="64"/>
      <c r="I90" s="47"/>
      <c r="M90" s="64"/>
      <c r="N90" s="70"/>
      <c r="O90" s="71"/>
      <c r="P90" s="64"/>
      <c r="Q90" s="64"/>
    </row>
    <row r="91" s="46" customFormat="1" ht="16.5" spans="5:17">
      <c r="E91" s="64"/>
      <c r="I91" s="47"/>
      <c r="M91" s="64"/>
      <c r="N91" s="70"/>
      <c r="O91" s="71"/>
      <c r="P91" s="64"/>
      <c r="Q91" s="64"/>
    </row>
    <row r="92" s="46" customFormat="1" ht="16.5" spans="5:17">
      <c r="E92" s="64"/>
      <c r="I92" s="47"/>
      <c r="M92" s="64"/>
      <c r="N92" s="70"/>
      <c r="O92" s="71"/>
      <c r="P92" s="64"/>
      <c r="Q92" s="64"/>
    </row>
    <row r="93" s="46" customFormat="1" ht="16.5" spans="5:17">
      <c r="E93" s="64"/>
      <c r="I93" s="47"/>
      <c r="M93" s="64"/>
      <c r="N93" s="70"/>
      <c r="O93" s="71"/>
      <c r="P93" s="64"/>
      <c r="Q93" s="64"/>
    </row>
    <row r="94" s="46" customFormat="1" ht="16.5" spans="5:17">
      <c r="E94" s="64"/>
      <c r="I94" s="47"/>
      <c r="M94" s="64"/>
      <c r="N94" s="70"/>
      <c r="O94" s="71"/>
      <c r="P94" s="64"/>
      <c r="Q94" s="64"/>
    </row>
    <row r="95" s="46" customFormat="1" ht="16.5" spans="5:17">
      <c r="E95" s="64"/>
      <c r="I95" s="47"/>
      <c r="M95" s="64"/>
      <c r="N95" s="70"/>
      <c r="O95" s="71"/>
      <c r="P95" s="64"/>
      <c r="Q95" s="64"/>
    </row>
    <row r="96" s="46" customFormat="1" ht="16.5" spans="5:17">
      <c r="E96" s="64"/>
      <c r="I96" s="47"/>
      <c r="M96" s="64"/>
      <c r="N96" s="70"/>
      <c r="O96" s="71"/>
      <c r="P96" s="64"/>
      <c r="Q96" s="64"/>
    </row>
    <row r="97" s="46" customFormat="1" ht="16.5" spans="5:17">
      <c r="E97" s="64"/>
      <c r="I97" s="47"/>
      <c r="M97" s="64"/>
      <c r="N97" s="70"/>
      <c r="O97" s="71"/>
      <c r="P97" s="64"/>
      <c r="Q97" s="64"/>
    </row>
    <row r="98" s="46" customFormat="1" ht="16.5" spans="5:17">
      <c r="E98" s="64"/>
      <c r="I98" s="47"/>
      <c r="M98" s="64"/>
      <c r="N98" s="70"/>
      <c r="O98" s="71"/>
      <c r="P98" s="64"/>
      <c r="Q98" s="64"/>
    </row>
    <row r="99" s="46" customFormat="1" ht="16.5" spans="5:17">
      <c r="E99" s="64"/>
      <c r="I99" s="47"/>
      <c r="M99" s="64"/>
      <c r="N99" s="70"/>
      <c r="O99" s="71"/>
      <c r="P99" s="64"/>
      <c r="Q99" s="64"/>
    </row>
    <row r="100" s="46" customFormat="1" ht="16.5" spans="5:17">
      <c r="E100" s="64"/>
      <c r="I100" s="47"/>
      <c r="M100" s="64"/>
      <c r="N100" s="70"/>
      <c r="O100" s="71"/>
      <c r="P100" s="64"/>
      <c r="Q100" s="64"/>
    </row>
    <row r="101" s="46" customFormat="1" ht="16.5" spans="5:17">
      <c r="E101" s="64"/>
      <c r="I101" s="47"/>
      <c r="M101" s="64"/>
      <c r="N101" s="70"/>
      <c r="O101" s="71"/>
      <c r="P101" s="64"/>
      <c r="Q101" s="64"/>
    </row>
    <row r="102" s="46" customFormat="1" ht="16.5" spans="5:17">
      <c r="E102" s="64"/>
      <c r="I102" s="47"/>
      <c r="M102" s="64"/>
      <c r="N102" s="70"/>
      <c r="O102" s="71"/>
      <c r="P102" s="64"/>
      <c r="Q102" s="64"/>
    </row>
    <row r="103" s="46" customFormat="1" ht="16.5" spans="5:17">
      <c r="E103" s="64"/>
      <c r="I103" s="47"/>
      <c r="M103" s="64"/>
      <c r="N103" s="70"/>
      <c r="O103" s="71"/>
      <c r="P103" s="64"/>
      <c r="Q103" s="64"/>
    </row>
    <row r="104" s="46" customFormat="1" ht="16.5" spans="5:17">
      <c r="E104" s="64"/>
      <c r="I104" s="47"/>
      <c r="M104" s="64"/>
      <c r="N104" s="70"/>
      <c r="O104" s="71"/>
      <c r="P104" s="64"/>
      <c r="Q104" s="64"/>
    </row>
    <row r="105" s="46" customFormat="1" ht="16.5" spans="5:17">
      <c r="E105" s="64"/>
      <c r="I105" s="47"/>
      <c r="M105" s="64"/>
      <c r="N105" s="70"/>
      <c r="O105" s="71"/>
      <c r="P105" s="64"/>
      <c r="Q105" s="64"/>
    </row>
    <row r="106" s="46" customFormat="1" ht="16.5" spans="5:17">
      <c r="E106" s="64"/>
      <c r="I106" s="47"/>
      <c r="M106" s="64"/>
      <c r="N106" s="70"/>
      <c r="O106" s="71"/>
      <c r="P106" s="64"/>
      <c r="Q106" s="64"/>
    </row>
    <row r="107" s="46" customFormat="1" ht="16.5" spans="5:17">
      <c r="E107" s="64"/>
      <c r="I107" s="47"/>
      <c r="M107" s="64"/>
      <c r="N107" s="70"/>
      <c r="O107" s="71"/>
      <c r="P107" s="64"/>
      <c r="Q107" s="64"/>
    </row>
    <row r="108" s="46" customFormat="1" ht="16.5" spans="5:17">
      <c r="E108" s="64"/>
      <c r="I108" s="47"/>
      <c r="M108" s="64"/>
      <c r="N108" s="70"/>
      <c r="O108" s="71"/>
      <c r="P108" s="64"/>
      <c r="Q108" s="64"/>
    </row>
    <row r="109" s="46" customFormat="1" ht="16.5" spans="5:17">
      <c r="E109" s="64"/>
      <c r="I109" s="47"/>
      <c r="M109" s="64"/>
      <c r="N109" s="70"/>
      <c r="O109" s="71"/>
      <c r="P109" s="64"/>
      <c r="Q109" s="64"/>
    </row>
    <row r="110" s="46" customFormat="1" ht="16.5" spans="5:17">
      <c r="E110" s="64"/>
      <c r="I110" s="47"/>
      <c r="M110" s="64"/>
      <c r="N110" s="70"/>
      <c r="O110" s="71"/>
      <c r="P110" s="64"/>
      <c r="Q110" s="64"/>
    </row>
    <row r="111" s="46" customFormat="1" ht="16.5" spans="5:17">
      <c r="E111" s="64"/>
      <c r="I111" s="47"/>
      <c r="M111" s="64"/>
      <c r="N111" s="70"/>
      <c r="O111" s="71"/>
      <c r="P111" s="64"/>
      <c r="Q111" s="64"/>
    </row>
    <row r="112" s="46" customFormat="1" ht="16.5" spans="5:17">
      <c r="E112" s="64"/>
      <c r="I112" s="47"/>
      <c r="M112" s="64"/>
      <c r="N112" s="70"/>
      <c r="O112" s="71"/>
      <c r="P112" s="64"/>
      <c r="Q112" s="64"/>
    </row>
    <row r="113" s="46" customFormat="1" ht="16.5" spans="5:17">
      <c r="E113" s="64"/>
      <c r="I113" s="47"/>
      <c r="M113" s="64"/>
      <c r="N113" s="70"/>
      <c r="O113" s="71"/>
      <c r="P113" s="64"/>
      <c r="Q113" s="64"/>
    </row>
    <row r="114" s="46" customFormat="1" ht="16.5" spans="5:17">
      <c r="E114" s="64"/>
      <c r="I114" s="47"/>
      <c r="M114" s="64"/>
      <c r="N114" s="70"/>
      <c r="O114" s="71"/>
      <c r="P114" s="64"/>
      <c r="Q114" s="64"/>
    </row>
    <row r="115" s="46" customFormat="1" ht="16.5" spans="5:17">
      <c r="E115" s="64"/>
      <c r="I115" s="47"/>
      <c r="M115" s="64"/>
      <c r="N115" s="70"/>
      <c r="O115" s="71"/>
      <c r="P115" s="64"/>
      <c r="Q115" s="64"/>
    </row>
    <row r="116" s="46" customFormat="1" ht="16.5" spans="5:17">
      <c r="E116" s="64"/>
      <c r="I116" s="47"/>
      <c r="M116" s="64"/>
      <c r="N116" s="70"/>
      <c r="O116" s="71"/>
      <c r="P116" s="64"/>
      <c r="Q116" s="64"/>
    </row>
    <row r="117" s="46" customFormat="1" ht="16.5" spans="5:17">
      <c r="E117" s="64"/>
      <c r="I117" s="47"/>
      <c r="M117" s="64"/>
      <c r="N117" s="70"/>
      <c r="O117" s="71"/>
      <c r="P117" s="64"/>
      <c r="Q117" s="64"/>
    </row>
    <row r="118" s="46" customFormat="1" ht="16.5" spans="5:17">
      <c r="E118" s="64"/>
      <c r="I118" s="47"/>
      <c r="M118" s="64"/>
      <c r="N118" s="70"/>
      <c r="O118" s="71"/>
      <c r="P118" s="64"/>
      <c r="Q118" s="64"/>
    </row>
    <row r="119" s="46" customFormat="1" ht="16.5" spans="5:17">
      <c r="E119" s="64"/>
      <c r="I119" s="47"/>
      <c r="M119" s="64"/>
      <c r="N119" s="70"/>
      <c r="O119" s="71"/>
      <c r="P119" s="64"/>
      <c r="Q119" s="64"/>
    </row>
    <row r="120" s="46" customFormat="1" ht="16.5" spans="5:17">
      <c r="E120" s="64"/>
      <c r="I120" s="47"/>
      <c r="M120" s="64"/>
      <c r="N120" s="70"/>
      <c r="O120" s="71"/>
      <c r="P120" s="64"/>
      <c r="Q120" s="64"/>
    </row>
    <row r="121" s="46" customFormat="1" ht="16.5" spans="5:17">
      <c r="E121" s="64"/>
      <c r="I121" s="47"/>
      <c r="M121" s="64"/>
      <c r="N121" s="70"/>
      <c r="O121" s="71"/>
      <c r="P121" s="64"/>
      <c r="Q121" s="64"/>
    </row>
    <row r="122" s="46" customFormat="1" ht="16.5" spans="5:17">
      <c r="E122" s="64"/>
      <c r="I122" s="47"/>
      <c r="M122" s="64"/>
      <c r="N122" s="70"/>
      <c r="O122" s="71"/>
      <c r="P122" s="64"/>
      <c r="Q122" s="64"/>
    </row>
    <row r="123" s="46" customFormat="1" ht="16.5" spans="5:17">
      <c r="E123" s="64"/>
      <c r="I123" s="47"/>
      <c r="M123" s="64"/>
      <c r="N123" s="70"/>
      <c r="O123" s="71"/>
      <c r="P123" s="64"/>
      <c r="Q123" s="64"/>
    </row>
    <row r="124" s="46" customFormat="1" ht="16.5" spans="5:17">
      <c r="E124" s="64"/>
      <c r="I124" s="47"/>
      <c r="M124" s="64"/>
      <c r="N124" s="70"/>
      <c r="O124" s="71"/>
      <c r="P124" s="64"/>
      <c r="Q124" s="64"/>
    </row>
    <row r="125" s="46" customFormat="1" ht="16.5" spans="5:17">
      <c r="E125" s="64"/>
      <c r="I125" s="47"/>
      <c r="M125" s="64"/>
      <c r="N125" s="70"/>
      <c r="O125" s="71"/>
      <c r="P125" s="64"/>
      <c r="Q125" s="64"/>
    </row>
    <row r="126" s="46" customFormat="1" ht="16.5" spans="5:17">
      <c r="E126" s="64"/>
      <c r="I126" s="47"/>
      <c r="M126" s="64"/>
      <c r="N126" s="70"/>
      <c r="O126" s="71"/>
      <c r="P126" s="64"/>
      <c r="Q126" s="64"/>
    </row>
    <row r="127" s="46" customFormat="1" ht="16.5" spans="5:17">
      <c r="E127" s="64"/>
      <c r="I127" s="47"/>
      <c r="M127" s="64"/>
      <c r="N127" s="70"/>
      <c r="O127" s="71"/>
      <c r="P127" s="64"/>
      <c r="Q127" s="64"/>
    </row>
    <row r="128" s="46" customFormat="1" ht="16.5" spans="5:17">
      <c r="E128" s="64"/>
      <c r="I128" s="47"/>
      <c r="M128" s="64"/>
      <c r="N128" s="70"/>
      <c r="O128" s="71"/>
      <c r="P128" s="64"/>
      <c r="Q128" s="64"/>
    </row>
    <row r="129" s="46" customFormat="1" ht="16.5" spans="5:17">
      <c r="E129" s="64"/>
      <c r="I129" s="47"/>
      <c r="M129" s="64"/>
      <c r="N129" s="70"/>
      <c r="O129" s="71"/>
      <c r="P129" s="64"/>
      <c r="Q129" s="64"/>
    </row>
    <row r="130" s="46" customFormat="1" ht="16.5" spans="5:17">
      <c r="E130" s="64"/>
      <c r="I130" s="47"/>
      <c r="M130" s="64"/>
      <c r="N130" s="70"/>
      <c r="O130" s="71"/>
      <c r="P130" s="64"/>
      <c r="Q130" s="64"/>
    </row>
    <row r="131" s="46" customFormat="1" ht="16.5" spans="5:17">
      <c r="E131" s="64"/>
      <c r="I131" s="47"/>
      <c r="M131" s="64"/>
      <c r="N131" s="70"/>
      <c r="O131" s="71"/>
      <c r="P131" s="64"/>
      <c r="Q131" s="64"/>
    </row>
    <row r="132" s="46" customFormat="1" ht="16.5" spans="5:17">
      <c r="E132" s="64"/>
      <c r="I132" s="47"/>
      <c r="M132" s="64"/>
      <c r="N132" s="70"/>
      <c r="O132" s="71"/>
      <c r="P132" s="64"/>
      <c r="Q132" s="64"/>
    </row>
    <row r="133" s="46" customFormat="1" ht="16.5" spans="5:17">
      <c r="E133" s="64"/>
      <c r="I133" s="47"/>
      <c r="M133" s="64"/>
      <c r="N133" s="70"/>
      <c r="O133" s="71"/>
      <c r="P133" s="64"/>
      <c r="Q133" s="64"/>
    </row>
    <row r="134" s="46" customFormat="1" ht="16.5" spans="5:17">
      <c r="E134" s="64"/>
      <c r="I134" s="47"/>
      <c r="M134" s="64"/>
      <c r="N134" s="70"/>
      <c r="O134" s="71"/>
      <c r="P134" s="64"/>
      <c r="Q134" s="64"/>
    </row>
    <row r="135" s="46" customFormat="1" ht="16.5" spans="5:17">
      <c r="E135" s="64"/>
      <c r="I135" s="47"/>
      <c r="M135" s="64"/>
      <c r="N135" s="70"/>
      <c r="O135" s="71"/>
      <c r="P135" s="64"/>
      <c r="Q135" s="64"/>
    </row>
    <row r="136" s="46" customFormat="1" ht="16.5" spans="5:17">
      <c r="E136" s="64"/>
      <c r="I136" s="47"/>
      <c r="M136" s="64"/>
      <c r="N136" s="70"/>
      <c r="O136" s="71"/>
      <c r="P136" s="64"/>
      <c r="Q136" s="64"/>
    </row>
    <row r="137" s="46" customFormat="1" ht="16.5" spans="5:17">
      <c r="E137" s="64"/>
      <c r="I137" s="47"/>
      <c r="M137" s="64"/>
      <c r="N137" s="70"/>
      <c r="O137" s="71"/>
      <c r="P137" s="64"/>
      <c r="Q137" s="64"/>
    </row>
    <row r="138" s="46" customFormat="1" ht="16.5" spans="5:17">
      <c r="E138" s="64"/>
      <c r="I138" s="47"/>
      <c r="M138" s="64"/>
      <c r="N138" s="70"/>
      <c r="O138" s="71"/>
      <c r="P138" s="64"/>
      <c r="Q138" s="64"/>
    </row>
    <row r="139" s="46" customFormat="1" ht="16.5" spans="5:17">
      <c r="E139" s="64"/>
      <c r="I139" s="47"/>
      <c r="M139" s="64"/>
      <c r="N139" s="70"/>
      <c r="O139" s="71"/>
      <c r="P139" s="64"/>
      <c r="Q139" s="64"/>
    </row>
    <row r="140" s="46" customFormat="1" ht="16.5" spans="5:17">
      <c r="E140" s="64"/>
      <c r="I140" s="47"/>
      <c r="M140" s="64"/>
      <c r="N140" s="70"/>
      <c r="O140" s="71"/>
      <c r="P140" s="64"/>
      <c r="Q140" s="64"/>
    </row>
    <row r="141" s="46" customFormat="1" ht="16.5" spans="5:17">
      <c r="E141" s="64"/>
      <c r="I141" s="47"/>
      <c r="M141" s="64"/>
      <c r="N141" s="70"/>
      <c r="O141" s="71"/>
      <c r="P141" s="64"/>
      <c r="Q141" s="64"/>
    </row>
    <row r="142" s="46" customFormat="1" ht="16.5" spans="5:17">
      <c r="E142" s="64"/>
      <c r="I142" s="47"/>
      <c r="M142" s="64"/>
      <c r="N142" s="70"/>
      <c r="O142" s="71"/>
      <c r="P142" s="64"/>
      <c r="Q142" s="64"/>
    </row>
    <row r="143" s="46" customFormat="1" ht="16.5" spans="5:17">
      <c r="E143" s="64"/>
      <c r="I143" s="47"/>
      <c r="M143" s="64"/>
      <c r="N143" s="70"/>
      <c r="O143" s="71"/>
      <c r="P143" s="64"/>
      <c r="Q143" s="64"/>
    </row>
    <row r="144" s="46" customFormat="1" ht="16.5" spans="5:17">
      <c r="E144" s="64"/>
      <c r="I144" s="47"/>
      <c r="M144" s="64"/>
      <c r="N144" s="70"/>
      <c r="O144" s="71"/>
      <c r="P144" s="64"/>
      <c r="Q144" s="64"/>
    </row>
    <row r="145" s="46" customFormat="1" ht="16.5" spans="5:17">
      <c r="E145" s="64"/>
      <c r="I145" s="47"/>
      <c r="M145" s="64"/>
      <c r="N145" s="70"/>
      <c r="O145" s="71"/>
      <c r="P145" s="64"/>
      <c r="Q145" s="64"/>
    </row>
    <row r="146" s="46" customFormat="1" ht="16.5" spans="5:17">
      <c r="E146" s="64"/>
      <c r="I146" s="47"/>
      <c r="M146" s="64"/>
      <c r="N146" s="70"/>
      <c r="O146" s="71"/>
      <c r="P146" s="64"/>
      <c r="Q146" s="64"/>
    </row>
    <row r="147" s="46" customFormat="1" ht="16.5" spans="5:17">
      <c r="E147" s="64"/>
      <c r="I147" s="47"/>
      <c r="M147" s="64"/>
      <c r="N147" s="70"/>
      <c r="O147" s="71"/>
      <c r="P147" s="64"/>
      <c r="Q147" s="64"/>
    </row>
    <row r="148" s="46" customFormat="1" ht="16.5" spans="5:17">
      <c r="E148" s="64"/>
      <c r="I148" s="47"/>
      <c r="M148" s="64"/>
      <c r="N148" s="70"/>
      <c r="O148" s="71"/>
      <c r="P148" s="64"/>
      <c r="Q148" s="64"/>
    </row>
    <row r="149" s="46" customFormat="1" ht="16.5" spans="5:17">
      <c r="E149" s="64"/>
      <c r="I149" s="47"/>
      <c r="M149" s="64"/>
      <c r="N149" s="70"/>
      <c r="O149" s="71"/>
      <c r="P149" s="64"/>
      <c r="Q149" s="64"/>
    </row>
    <row r="150" s="46" customFormat="1" ht="16.5" spans="5:17">
      <c r="E150" s="64"/>
      <c r="I150" s="47"/>
      <c r="M150" s="64"/>
      <c r="N150" s="70"/>
      <c r="O150" s="71"/>
      <c r="P150" s="64"/>
      <c r="Q150" s="64"/>
    </row>
    <row r="151" s="46" customFormat="1" ht="16.5" spans="5:17">
      <c r="E151" s="64"/>
      <c r="I151" s="47"/>
      <c r="M151" s="64"/>
      <c r="N151" s="70"/>
      <c r="O151" s="71"/>
      <c r="P151" s="64"/>
      <c r="Q151" s="64"/>
    </row>
    <row r="152" s="46" customFormat="1" ht="16.5" spans="5:17">
      <c r="E152" s="64"/>
      <c r="I152" s="47"/>
      <c r="M152" s="64"/>
      <c r="N152" s="70"/>
      <c r="O152" s="71"/>
      <c r="P152" s="64"/>
      <c r="Q152" s="64"/>
    </row>
    <row r="153" s="46" customFormat="1" ht="16.5" spans="5:17">
      <c r="E153" s="64"/>
      <c r="I153" s="47"/>
      <c r="M153" s="64"/>
      <c r="N153" s="70"/>
      <c r="O153" s="71"/>
      <c r="P153" s="64"/>
      <c r="Q153" s="64"/>
    </row>
    <row r="154" s="46" customFormat="1" ht="16.5" spans="5:17">
      <c r="E154" s="64"/>
      <c r="I154" s="47"/>
      <c r="M154" s="64"/>
      <c r="N154" s="70"/>
      <c r="O154" s="71"/>
      <c r="P154" s="64"/>
      <c r="Q154" s="64"/>
    </row>
    <row r="155" s="46" customFormat="1" ht="16.5" spans="5:17">
      <c r="E155" s="64"/>
      <c r="I155" s="47"/>
      <c r="M155" s="64"/>
      <c r="N155" s="70"/>
      <c r="O155" s="71"/>
      <c r="P155" s="64"/>
      <c r="Q155" s="64"/>
    </row>
    <row r="156" s="46" customFormat="1" ht="16.5" spans="5:17">
      <c r="E156" s="64"/>
      <c r="I156" s="47"/>
      <c r="M156" s="64"/>
      <c r="N156" s="70"/>
      <c r="O156" s="71"/>
      <c r="P156" s="64"/>
      <c r="Q156" s="64"/>
    </row>
    <row r="157" s="46" customFormat="1" ht="16.5" spans="5:17">
      <c r="E157" s="64"/>
      <c r="I157" s="47"/>
      <c r="M157" s="64"/>
      <c r="N157" s="70"/>
      <c r="O157" s="71"/>
      <c r="P157" s="64"/>
      <c r="Q157" s="64"/>
    </row>
    <row r="158" s="46" customFormat="1" ht="16.5" spans="5:17">
      <c r="E158" s="64"/>
      <c r="I158" s="47"/>
      <c r="M158" s="64"/>
      <c r="N158" s="70"/>
      <c r="O158" s="71"/>
      <c r="P158" s="64"/>
      <c r="Q158" s="64"/>
    </row>
    <row r="159" s="46" customFormat="1" ht="16.5" spans="5:17">
      <c r="E159" s="64"/>
      <c r="I159" s="47"/>
      <c r="M159" s="64"/>
      <c r="N159" s="70"/>
      <c r="O159" s="71"/>
      <c r="P159" s="64"/>
      <c r="Q159" s="64"/>
    </row>
    <row r="160" s="46" customFormat="1" ht="16.5" spans="5:17">
      <c r="E160" s="64"/>
      <c r="I160" s="47"/>
      <c r="M160" s="64"/>
      <c r="N160" s="70"/>
      <c r="O160" s="71"/>
      <c r="P160" s="64"/>
      <c r="Q160" s="64"/>
    </row>
    <row r="161" s="46" customFormat="1" ht="16.5" spans="5:17">
      <c r="E161" s="64"/>
      <c r="I161" s="47"/>
      <c r="M161" s="64"/>
      <c r="N161" s="70"/>
      <c r="O161" s="71"/>
      <c r="P161" s="64"/>
      <c r="Q161" s="64"/>
    </row>
    <row r="162" s="46" customFormat="1" ht="16.5" spans="5:17">
      <c r="E162" s="64"/>
      <c r="I162" s="47"/>
      <c r="M162" s="64"/>
      <c r="N162" s="70"/>
      <c r="O162" s="71"/>
      <c r="P162" s="64"/>
      <c r="Q162" s="64"/>
    </row>
    <row r="163" s="46" customFormat="1" ht="16.5" spans="5:17">
      <c r="E163" s="64"/>
      <c r="I163" s="47"/>
      <c r="M163" s="64"/>
      <c r="N163" s="70"/>
      <c r="O163" s="71"/>
      <c r="P163" s="64"/>
      <c r="Q163" s="64"/>
    </row>
    <row r="164" s="46" customFormat="1" ht="16.5" spans="5:17">
      <c r="E164" s="64"/>
      <c r="I164" s="47"/>
      <c r="M164" s="64"/>
      <c r="N164" s="70"/>
      <c r="O164" s="71"/>
      <c r="P164" s="64"/>
      <c r="Q164" s="64"/>
    </row>
    <row r="165" s="46" customFormat="1" ht="16.5" spans="5:17">
      <c r="E165" s="64"/>
      <c r="I165" s="47"/>
      <c r="M165" s="64"/>
      <c r="N165" s="70"/>
      <c r="O165" s="71"/>
      <c r="P165" s="64"/>
      <c r="Q165" s="64"/>
    </row>
    <row r="166" s="46" customFormat="1" ht="16.5" spans="5:17">
      <c r="E166" s="64"/>
      <c r="I166" s="47"/>
      <c r="M166" s="64"/>
      <c r="N166" s="70"/>
      <c r="O166" s="71"/>
      <c r="P166" s="64"/>
      <c r="Q166" s="64"/>
    </row>
    <row r="167" s="46" customFormat="1" ht="16.5" spans="5:17">
      <c r="E167" s="64"/>
      <c r="I167" s="47"/>
      <c r="M167" s="64"/>
      <c r="N167" s="70"/>
      <c r="O167" s="71"/>
      <c r="P167" s="64"/>
      <c r="Q167" s="64"/>
    </row>
    <row r="168" s="46" customFormat="1" ht="16.5" spans="5:17">
      <c r="E168" s="64"/>
      <c r="I168" s="47"/>
      <c r="M168" s="64"/>
      <c r="N168" s="70"/>
      <c r="O168" s="71"/>
      <c r="P168" s="64"/>
      <c r="Q168" s="64"/>
    </row>
    <row r="169" s="46" customFormat="1" ht="16.5" spans="5:17">
      <c r="E169" s="64"/>
      <c r="I169" s="47"/>
      <c r="M169" s="64"/>
      <c r="N169" s="70"/>
      <c r="O169" s="71"/>
      <c r="P169" s="64"/>
      <c r="Q169" s="64"/>
    </row>
    <row r="170" s="46" customFormat="1" ht="16.5" spans="5:17">
      <c r="E170" s="64"/>
      <c r="I170" s="47"/>
      <c r="M170" s="64"/>
      <c r="N170" s="70"/>
      <c r="O170" s="71"/>
      <c r="P170" s="64"/>
      <c r="Q170" s="64"/>
    </row>
    <row r="171" s="46" customFormat="1" ht="16.5" spans="5:17">
      <c r="E171" s="64"/>
      <c r="I171" s="47"/>
      <c r="M171" s="64"/>
      <c r="N171" s="70"/>
      <c r="O171" s="71"/>
      <c r="P171" s="64"/>
      <c r="Q171" s="64"/>
    </row>
    <row r="172" s="46" customFormat="1" ht="16.5" spans="5:17">
      <c r="E172" s="64"/>
      <c r="I172" s="47"/>
      <c r="M172" s="64"/>
      <c r="N172" s="70"/>
      <c r="O172" s="71"/>
      <c r="P172" s="64"/>
      <c r="Q172" s="64"/>
    </row>
    <row r="173" s="46" customFormat="1" ht="16.5" spans="5:17">
      <c r="E173" s="64"/>
      <c r="I173" s="47"/>
      <c r="M173" s="64"/>
      <c r="N173" s="70"/>
      <c r="O173" s="71"/>
      <c r="P173" s="64"/>
      <c r="Q173" s="64"/>
    </row>
    <row r="174" s="46" customFormat="1" ht="16.5" spans="5:17">
      <c r="E174" s="64"/>
      <c r="I174" s="47"/>
      <c r="M174" s="64"/>
      <c r="N174" s="70"/>
      <c r="O174" s="71"/>
      <c r="P174" s="64"/>
      <c r="Q174" s="64"/>
    </row>
    <row r="175" s="46" customFormat="1" ht="16.5" spans="5:17">
      <c r="E175" s="64"/>
      <c r="I175" s="47"/>
      <c r="M175" s="64"/>
      <c r="N175" s="70"/>
      <c r="O175" s="71"/>
      <c r="P175" s="64"/>
      <c r="Q175" s="64"/>
    </row>
    <row r="176" s="46" customFormat="1" ht="16.5" spans="5:17">
      <c r="E176" s="64"/>
      <c r="I176" s="47"/>
      <c r="M176" s="64"/>
      <c r="N176" s="70"/>
      <c r="O176" s="71"/>
      <c r="P176" s="64"/>
      <c r="Q176" s="64"/>
    </row>
    <row r="177" s="46" customFormat="1" ht="16.5" spans="5:17">
      <c r="E177" s="64"/>
      <c r="I177" s="47"/>
      <c r="M177" s="64"/>
      <c r="N177" s="70"/>
      <c r="O177" s="71"/>
      <c r="P177" s="64"/>
      <c r="Q177" s="64"/>
    </row>
    <row r="178" s="46" customFormat="1" ht="16.5" spans="5:17">
      <c r="E178" s="64"/>
      <c r="I178" s="47"/>
      <c r="M178" s="64"/>
      <c r="N178" s="70"/>
      <c r="O178" s="71"/>
      <c r="P178" s="64"/>
      <c r="Q178" s="64"/>
    </row>
    <row r="179" s="46" customFormat="1" ht="16.5" spans="5:17">
      <c r="E179" s="64"/>
      <c r="I179" s="47"/>
      <c r="M179" s="64"/>
      <c r="N179" s="70"/>
      <c r="O179" s="71"/>
      <c r="P179" s="64"/>
      <c r="Q179" s="64"/>
    </row>
    <row r="180" s="46" customFormat="1" ht="16.5" spans="5:17">
      <c r="E180" s="64"/>
      <c r="I180" s="47"/>
      <c r="M180" s="64"/>
      <c r="N180" s="70"/>
      <c r="O180" s="71"/>
      <c r="P180" s="64"/>
      <c r="Q180" s="64"/>
    </row>
    <row r="181" s="46" customFormat="1" ht="16.5" spans="5:17">
      <c r="E181" s="64"/>
      <c r="I181" s="47"/>
      <c r="M181" s="64"/>
      <c r="N181" s="70"/>
      <c r="O181" s="71"/>
      <c r="P181" s="64"/>
      <c r="Q181" s="64"/>
    </row>
    <row r="182" s="46" customFormat="1" ht="16.5" spans="5:17">
      <c r="E182" s="64"/>
      <c r="I182" s="47"/>
      <c r="M182" s="64"/>
      <c r="N182" s="70"/>
      <c r="O182" s="71"/>
      <c r="P182" s="64"/>
      <c r="Q182" s="64"/>
    </row>
    <row r="183" s="46" customFormat="1" ht="16.5" spans="5:17">
      <c r="E183" s="64"/>
      <c r="I183" s="47"/>
      <c r="M183" s="64"/>
      <c r="N183" s="70"/>
      <c r="O183" s="71"/>
      <c r="P183" s="64"/>
      <c r="Q183" s="64"/>
    </row>
    <row r="184" s="46" customFormat="1" ht="16.5" spans="5:17">
      <c r="E184" s="64"/>
      <c r="I184" s="47"/>
      <c r="M184" s="64"/>
      <c r="N184" s="70"/>
      <c r="O184" s="71"/>
      <c r="P184" s="64"/>
      <c r="Q184" s="64"/>
    </row>
    <row r="185" s="46" customFormat="1" ht="16.5" spans="5:17">
      <c r="E185" s="64"/>
      <c r="I185" s="47"/>
      <c r="M185" s="64"/>
      <c r="N185" s="70"/>
      <c r="O185" s="71"/>
      <c r="P185" s="64"/>
      <c r="Q185" s="64"/>
    </row>
    <row r="186" s="46" customFormat="1" ht="16.5" spans="5:17">
      <c r="E186" s="64"/>
      <c r="I186" s="47"/>
      <c r="M186" s="64"/>
      <c r="N186" s="70"/>
      <c r="O186" s="71"/>
      <c r="P186" s="64"/>
      <c r="Q186" s="64"/>
    </row>
    <row r="187" s="46" customFormat="1" ht="16.5" spans="5:17">
      <c r="E187" s="64"/>
      <c r="I187" s="47"/>
      <c r="M187" s="64"/>
      <c r="N187" s="70"/>
      <c r="O187" s="71"/>
      <c r="P187" s="64"/>
      <c r="Q187" s="64"/>
    </row>
    <row r="188" s="46" customFormat="1" ht="16.5" spans="5:17">
      <c r="E188" s="64"/>
      <c r="I188" s="47"/>
      <c r="M188" s="64"/>
      <c r="N188" s="70"/>
      <c r="O188" s="71"/>
      <c r="P188" s="64"/>
      <c r="Q188" s="64"/>
    </row>
    <row r="189" s="46" customFormat="1" ht="16.5" spans="5:17">
      <c r="E189" s="64"/>
      <c r="I189" s="47"/>
      <c r="M189" s="64"/>
      <c r="N189" s="70"/>
      <c r="O189" s="71"/>
      <c r="P189" s="64"/>
      <c r="Q189" s="64"/>
    </row>
    <row r="190" s="46" customFormat="1" ht="16.5" spans="5:17">
      <c r="E190" s="64"/>
      <c r="I190" s="47"/>
      <c r="M190" s="64"/>
      <c r="N190" s="70"/>
      <c r="O190" s="71"/>
      <c r="P190" s="64"/>
      <c r="Q190" s="64"/>
    </row>
    <row r="191" s="46" customFormat="1" ht="16.5" spans="5:17">
      <c r="E191" s="64"/>
      <c r="I191" s="47"/>
      <c r="M191" s="64"/>
      <c r="N191" s="70"/>
      <c r="O191" s="71"/>
      <c r="P191" s="64"/>
      <c r="Q191" s="64"/>
    </row>
    <row r="192" s="46" customFormat="1" ht="16.5" spans="5:17">
      <c r="E192" s="64"/>
      <c r="I192" s="47"/>
      <c r="M192" s="64"/>
      <c r="N192" s="70"/>
      <c r="O192" s="71"/>
      <c r="P192" s="64"/>
      <c r="Q192" s="64"/>
    </row>
    <row r="193" s="46" customFormat="1" ht="16.5" spans="5:17">
      <c r="E193" s="64"/>
      <c r="I193" s="47"/>
      <c r="M193" s="64"/>
      <c r="N193" s="70"/>
      <c r="O193" s="71"/>
      <c r="P193" s="64"/>
      <c r="Q193" s="64"/>
    </row>
    <row r="194" s="46" customFormat="1" ht="16.5" spans="5:17">
      <c r="E194" s="64"/>
      <c r="I194" s="47"/>
      <c r="M194" s="64"/>
      <c r="N194" s="70"/>
      <c r="O194" s="71"/>
      <c r="P194" s="64"/>
      <c r="Q194" s="64"/>
    </row>
    <row r="195" s="46" customFormat="1" ht="16.5" spans="5:17">
      <c r="E195" s="64"/>
      <c r="I195" s="47"/>
      <c r="M195" s="64"/>
      <c r="N195" s="70"/>
      <c r="O195" s="71"/>
      <c r="P195" s="64"/>
      <c r="Q195" s="64"/>
    </row>
    <row r="196" s="46" customFormat="1" ht="16.5" spans="5:17">
      <c r="E196" s="64"/>
      <c r="I196" s="47"/>
      <c r="M196" s="64"/>
      <c r="N196" s="70"/>
      <c r="O196" s="71"/>
      <c r="P196" s="64"/>
      <c r="Q196" s="64"/>
    </row>
    <row r="197" s="46" customFormat="1" ht="16.5" spans="5:17">
      <c r="E197" s="64"/>
      <c r="I197" s="47"/>
      <c r="M197" s="64"/>
      <c r="N197" s="70"/>
      <c r="O197" s="71"/>
      <c r="P197" s="64"/>
      <c r="Q197" s="64"/>
    </row>
    <row r="198" s="46" customFormat="1" ht="16.5" spans="5:17">
      <c r="E198" s="64"/>
      <c r="I198" s="47"/>
      <c r="M198" s="64"/>
      <c r="N198" s="70"/>
      <c r="O198" s="71"/>
      <c r="P198" s="64"/>
      <c r="Q198" s="64"/>
    </row>
    <row r="199" s="46" customFormat="1" ht="16.5" spans="5:17">
      <c r="E199" s="64"/>
      <c r="I199" s="47"/>
      <c r="M199" s="64"/>
      <c r="N199" s="70"/>
      <c r="O199" s="71"/>
      <c r="P199" s="64"/>
      <c r="Q199" s="64"/>
    </row>
    <row r="200" s="46" customFormat="1" ht="16.5" spans="5:17">
      <c r="E200" s="64"/>
      <c r="I200" s="47"/>
      <c r="M200" s="64"/>
      <c r="N200" s="70"/>
      <c r="O200" s="71"/>
      <c r="P200" s="64"/>
      <c r="Q200" s="64"/>
    </row>
  </sheetData>
  <mergeCells count="4">
    <mergeCell ref="A1:Q1"/>
    <mergeCell ref="E2:F2"/>
    <mergeCell ref="I2:M2"/>
    <mergeCell ref="N2:O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8"/>
  <sheetViews>
    <sheetView workbookViewId="0">
      <selection activeCell="P30" sqref="P30"/>
    </sheetView>
  </sheetViews>
  <sheetFormatPr defaultColWidth="9" defaultRowHeight="13.5"/>
  <cols>
    <col min="1" max="1" width="4.625" style="1" customWidth="1"/>
    <col min="2" max="2" width="6.625" style="1" customWidth="1"/>
    <col min="3" max="3" width="11.5" style="1" customWidth="1"/>
    <col min="4" max="4" width="8.625" style="1" customWidth="1"/>
    <col min="5" max="5" width="5.375" style="1" customWidth="1"/>
    <col min="6" max="6" width="32.125" style="1" customWidth="1"/>
    <col min="7" max="7" width="8.375" style="1" customWidth="1"/>
    <col min="8" max="8" width="8.625" style="1" customWidth="1"/>
    <col min="9" max="9" width="4.375" style="1" customWidth="1"/>
    <col min="10" max="10" width="16.625" style="1" customWidth="1"/>
    <col min="11" max="11" width="5.375" style="1" customWidth="1"/>
    <col min="12" max="12" width="12.625" style="1" customWidth="1"/>
    <col min="13" max="13" width="18.375" style="1" customWidth="1"/>
    <col min="14" max="14" width="4.375" style="1" customWidth="1"/>
    <col min="15" max="15" width="13.625" style="1" customWidth="1"/>
    <col min="16" max="16" width="14.375" style="1" customWidth="1"/>
    <col min="17" max="17" width="8.625" style="1" customWidth="1"/>
    <col min="18" max="16384" width="9" style="1"/>
  </cols>
  <sheetData>
    <row r="1" s="1" customFormat="1" ht="20.25" spans="1:17">
      <c r="A1" s="5" t="s">
        <v>656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4.25" spans="1:17">
      <c r="A2" s="7" t="s">
        <v>1</v>
      </c>
      <c r="B2" s="7" t="s">
        <v>657</v>
      </c>
      <c r="C2" s="7" t="s">
        <v>3</v>
      </c>
      <c r="D2" s="7" t="s">
        <v>4</v>
      </c>
      <c r="E2" s="8" t="s">
        <v>658</v>
      </c>
      <c r="F2" s="9"/>
      <c r="G2" s="10"/>
      <c r="H2" s="10"/>
      <c r="I2" s="8" t="s">
        <v>659</v>
      </c>
      <c r="J2" s="10"/>
      <c r="K2" s="10"/>
      <c r="L2" s="10"/>
      <c r="M2" s="9"/>
      <c r="N2" s="8" t="s">
        <v>660</v>
      </c>
      <c r="O2" s="9"/>
      <c r="P2" s="31" t="s">
        <v>8</v>
      </c>
      <c r="Q2" s="42" t="s">
        <v>9</v>
      </c>
    </row>
    <row r="3" s="3" customFormat="1" ht="27" spans="1:17">
      <c r="A3" s="11"/>
      <c r="B3" s="11"/>
      <c r="C3" s="11"/>
      <c r="D3" s="11"/>
      <c r="E3" s="11" t="s">
        <v>11</v>
      </c>
      <c r="F3" s="12" t="s">
        <v>12</v>
      </c>
      <c r="G3" s="13" t="s">
        <v>74</v>
      </c>
      <c r="H3" s="14" t="s">
        <v>14</v>
      </c>
      <c r="I3" s="13" t="s">
        <v>13</v>
      </c>
      <c r="J3" s="14" t="s">
        <v>14</v>
      </c>
      <c r="K3" s="11" t="s">
        <v>15</v>
      </c>
      <c r="L3" s="14" t="s">
        <v>14</v>
      </c>
      <c r="M3" s="11" t="s">
        <v>661</v>
      </c>
      <c r="N3" s="11" t="s">
        <v>17</v>
      </c>
      <c r="O3" s="12" t="s">
        <v>14</v>
      </c>
      <c r="P3" s="32" t="s">
        <v>18</v>
      </c>
      <c r="Q3" s="43"/>
    </row>
    <row r="4" s="3" customFormat="1" ht="27" spans="1:17">
      <c r="A4" s="15">
        <v>1</v>
      </c>
      <c r="B4" s="16" t="s">
        <v>662</v>
      </c>
      <c r="C4" s="17">
        <v>3200500337</v>
      </c>
      <c r="D4" s="15" t="s">
        <v>24</v>
      </c>
      <c r="E4" s="18">
        <v>100</v>
      </c>
      <c r="F4" s="19" t="s">
        <v>663</v>
      </c>
      <c r="G4" s="20">
        <v>92.533</v>
      </c>
      <c r="H4" s="15" t="s">
        <v>78</v>
      </c>
      <c r="I4" s="33"/>
      <c r="J4" s="15"/>
      <c r="K4" s="18"/>
      <c r="L4" s="15"/>
      <c r="M4" s="34">
        <f t="shared" ref="M4:M7" si="0">0.5*G4+0.4*I4+0.1*K4</f>
        <v>46.2665</v>
      </c>
      <c r="N4" s="18">
        <v>30</v>
      </c>
      <c r="O4" s="15" t="s">
        <v>639</v>
      </c>
      <c r="P4" s="35">
        <f t="shared" ref="P4:P7" si="1">0.05*E4+0.9*M4+0.05*N4</f>
        <v>48.13985</v>
      </c>
      <c r="Q4" s="15">
        <v>6</v>
      </c>
    </row>
    <row r="5" s="3" customFormat="1" ht="54" spans="1:17">
      <c r="A5" s="15">
        <v>2</v>
      </c>
      <c r="B5" s="21" t="s">
        <v>664</v>
      </c>
      <c r="C5" s="17">
        <v>3210500319</v>
      </c>
      <c r="D5" s="21" t="s">
        <v>293</v>
      </c>
      <c r="E5" s="18">
        <v>100</v>
      </c>
      <c r="F5" s="22" t="s">
        <v>665</v>
      </c>
      <c r="G5" s="20">
        <v>90.667</v>
      </c>
      <c r="H5" s="21" t="s">
        <v>78</v>
      </c>
      <c r="I5" s="33"/>
      <c r="J5" s="15"/>
      <c r="K5" s="18"/>
      <c r="L5" s="15"/>
      <c r="M5" s="34">
        <f t="shared" ref="M5:M9" si="2">G5*0.5</f>
        <v>45.3335</v>
      </c>
      <c r="N5" s="18">
        <v>75</v>
      </c>
      <c r="O5" s="36" t="s">
        <v>666</v>
      </c>
      <c r="P5" s="35">
        <f>E5*0.05+M5*0.9+N5*0.05</f>
        <v>49.55015</v>
      </c>
      <c r="Q5" s="15">
        <v>2</v>
      </c>
    </row>
    <row r="6" s="3" customFormat="1" ht="27" spans="1:17">
      <c r="A6" s="15">
        <v>3</v>
      </c>
      <c r="B6" s="16" t="s">
        <v>667</v>
      </c>
      <c r="C6" s="17">
        <v>3210500320</v>
      </c>
      <c r="D6" s="15" t="s">
        <v>293</v>
      </c>
      <c r="E6" s="18">
        <v>66</v>
      </c>
      <c r="F6" s="15" t="s">
        <v>668</v>
      </c>
      <c r="G6" s="20">
        <v>91.8</v>
      </c>
      <c r="H6" s="15" t="s">
        <v>78</v>
      </c>
      <c r="I6" s="33">
        <v>20</v>
      </c>
      <c r="J6" s="15" t="s">
        <v>669</v>
      </c>
      <c r="K6" s="18"/>
      <c r="L6" s="15"/>
      <c r="M6" s="34">
        <f t="shared" si="0"/>
        <v>53.9</v>
      </c>
      <c r="N6" s="18"/>
      <c r="O6" s="15"/>
      <c r="P6" s="35">
        <f t="shared" si="1"/>
        <v>51.81</v>
      </c>
      <c r="Q6" s="15">
        <v>1</v>
      </c>
    </row>
    <row r="7" s="3" customFormat="1" ht="27" spans="1:17">
      <c r="A7" s="15">
        <v>4</v>
      </c>
      <c r="B7" s="16" t="s">
        <v>670</v>
      </c>
      <c r="C7" s="17">
        <v>3210500322</v>
      </c>
      <c r="D7" s="15" t="s">
        <v>293</v>
      </c>
      <c r="E7" s="18">
        <v>60</v>
      </c>
      <c r="F7" s="15" t="s">
        <v>46</v>
      </c>
      <c r="G7" s="20">
        <v>89.067</v>
      </c>
      <c r="H7" s="15" t="s">
        <v>78</v>
      </c>
      <c r="I7" s="33">
        <v>0</v>
      </c>
      <c r="J7" s="15"/>
      <c r="K7" s="18">
        <v>0</v>
      </c>
      <c r="L7" s="15"/>
      <c r="M7" s="37">
        <f t="shared" si="0"/>
        <v>44.5335</v>
      </c>
      <c r="N7" s="18">
        <v>40</v>
      </c>
      <c r="O7" s="27" t="s">
        <v>671</v>
      </c>
      <c r="P7" s="35">
        <f t="shared" si="1"/>
        <v>45.08015</v>
      </c>
      <c r="Q7" s="15">
        <v>4</v>
      </c>
    </row>
    <row r="8" s="3" customFormat="1" ht="27" spans="1:17">
      <c r="A8" s="15">
        <v>5</v>
      </c>
      <c r="B8" s="16" t="s">
        <v>672</v>
      </c>
      <c r="C8" s="23">
        <v>3210500323</v>
      </c>
      <c r="D8" s="21" t="s">
        <v>293</v>
      </c>
      <c r="E8" s="18">
        <v>82</v>
      </c>
      <c r="F8" s="24" t="s">
        <v>673</v>
      </c>
      <c r="G8" s="20">
        <v>91.867</v>
      </c>
      <c r="H8" s="15" t="s">
        <v>78</v>
      </c>
      <c r="I8" s="33"/>
      <c r="J8" s="15"/>
      <c r="K8" s="18"/>
      <c r="L8" s="15"/>
      <c r="M8" s="34">
        <f t="shared" si="2"/>
        <v>45.9335</v>
      </c>
      <c r="N8" s="18"/>
      <c r="O8" s="15"/>
      <c r="P8" s="35">
        <f>E8*0.05+M8*0.9</f>
        <v>45.44015</v>
      </c>
      <c r="Q8" s="15">
        <v>3</v>
      </c>
    </row>
    <row r="9" s="3" customFormat="1" ht="27" spans="1:17">
      <c r="A9" s="15">
        <v>6</v>
      </c>
      <c r="B9" s="16" t="s">
        <v>674</v>
      </c>
      <c r="C9" s="17">
        <v>3210500324</v>
      </c>
      <c r="D9" s="15" t="s">
        <v>293</v>
      </c>
      <c r="E9" s="18">
        <v>60</v>
      </c>
      <c r="F9" s="15" t="s">
        <v>46</v>
      </c>
      <c r="G9" s="20">
        <v>89.13</v>
      </c>
      <c r="H9" s="15" t="s">
        <v>78</v>
      </c>
      <c r="I9" s="33">
        <v>0</v>
      </c>
      <c r="J9" s="15" t="s">
        <v>117</v>
      </c>
      <c r="K9" s="18">
        <v>0</v>
      </c>
      <c r="L9" s="15" t="s">
        <v>117</v>
      </c>
      <c r="M9" s="34">
        <f t="shared" si="2"/>
        <v>44.565</v>
      </c>
      <c r="N9" s="18">
        <v>0</v>
      </c>
      <c r="O9" s="15" t="s">
        <v>117</v>
      </c>
      <c r="P9" s="35">
        <f t="shared" ref="P9:P26" si="3">0.05*E9+0.9*M9+0.05*N9</f>
        <v>43.1085</v>
      </c>
      <c r="Q9" s="15">
        <v>5</v>
      </c>
    </row>
    <row r="10" s="4" customFormat="1" ht="54" spans="1:17">
      <c r="A10" s="15">
        <v>7</v>
      </c>
      <c r="B10" s="25" t="s">
        <v>675</v>
      </c>
      <c r="C10" s="26">
        <v>3210500326</v>
      </c>
      <c r="D10" s="27" t="s">
        <v>320</v>
      </c>
      <c r="E10" s="27">
        <v>60</v>
      </c>
      <c r="F10" s="27" t="s">
        <v>46</v>
      </c>
      <c r="G10" s="28">
        <v>89.231</v>
      </c>
      <c r="H10" s="27" t="s">
        <v>78</v>
      </c>
      <c r="I10" s="27">
        <v>0</v>
      </c>
      <c r="J10" s="27" t="s">
        <v>117</v>
      </c>
      <c r="K10" s="27">
        <v>1.5</v>
      </c>
      <c r="L10" s="27" t="s">
        <v>676</v>
      </c>
      <c r="M10" s="38" t="s">
        <v>677</v>
      </c>
      <c r="N10" s="27">
        <v>40</v>
      </c>
      <c r="O10" s="27" t="s">
        <v>639</v>
      </c>
      <c r="P10" s="39">
        <v>45.2894</v>
      </c>
      <c r="Q10" s="44" t="s">
        <v>27</v>
      </c>
    </row>
    <row r="11" s="3" customFormat="1" ht="27" spans="1:17">
      <c r="A11" s="15">
        <v>8</v>
      </c>
      <c r="B11" s="16" t="s">
        <v>678</v>
      </c>
      <c r="C11" s="17">
        <v>3210500327</v>
      </c>
      <c r="D11" s="15" t="s">
        <v>320</v>
      </c>
      <c r="E11" s="18">
        <v>60</v>
      </c>
      <c r="F11" s="15" t="s">
        <v>46</v>
      </c>
      <c r="G11" s="20">
        <v>90.25</v>
      </c>
      <c r="H11" s="15" t="s">
        <v>78</v>
      </c>
      <c r="I11" s="33">
        <v>0</v>
      </c>
      <c r="J11" s="15"/>
      <c r="K11" s="18">
        <v>0</v>
      </c>
      <c r="L11" s="15"/>
      <c r="M11" s="34">
        <f t="shared" ref="M11:M26" si="4">0.5*G11+0.4*I11+0.1*K11</f>
        <v>45.125</v>
      </c>
      <c r="N11" s="18">
        <v>0</v>
      </c>
      <c r="O11" s="15"/>
      <c r="P11" s="35">
        <f t="shared" si="3"/>
        <v>43.6125</v>
      </c>
      <c r="Q11" s="15">
        <v>8</v>
      </c>
    </row>
    <row r="12" s="3" customFormat="1" ht="27" spans="1:17">
      <c r="A12" s="15">
        <v>9</v>
      </c>
      <c r="B12" s="16" t="s">
        <v>679</v>
      </c>
      <c r="C12" s="17">
        <v>3210500328</v>
      </c>
      <c r="D12" s="15" t="s">
        <v>320</v>
      </c>
      <c r="E12" s="18">
        <v>60</v>
      </c>
      <c r="F12" s="15" t="s">
        <v>46</v>
      </c>
      <c r="G12" s="20">
        <v>90.143</v>
      </c>
      <c r="H12" s="15" t="s">
        <v>78</v>
      </c>
      <c r="I12" s="33"/>
      <c r="J12" s="15"/>
      <c r="K12" s="18"/>
      <c r="L12" s="15"/>
      <c r="M12" s="34">
        <f t="shared" si="4"/>
        <v>45.0715</v>
      </c>
      <c r="N12" s="18">
        <v>45</v>
      </c>
      <c r="O12" s="15" t="s">
        <v>680</v>
      </c>
      <c r="P12" s="35">
        <f t="shared" si="3"/>
        <v>45.81435</v>
      </c>
      <c r="Q12" s="15">
        <v>4</v>
      </c>
    </row>
    <row r="13" s="3" customFormat="1" ht="27" spans="1:17">
      <c r="A13" s="15">
        <v>10</v>
      </c>
      <c r="B13" s="16" t="s">
        <v>681</v>
      </c>
      <c r="C13" s="17">
        <v>3210500329</v>
      </c>
      <c r="D13" s="15" t="s">
        <v>320</v>
      </c>
      <c r="E13" s="18">
        <v>76</v>
      </c>
      <c r="F13" s="15" t="s">
        <v>682</v>
      </c>
      <c r="G13" s="20">
        <v>90.143</v>
      </c>
      <c r="H13" s="15" t="s">
        <v>78</v>
      </c>
      <c r="I13" s="33">
        <v>30</v>
      </c>
      <c r="J13" s="15" t="s">
        <v>683</v>
      </c>
      <c r="K13" s="18"/>
      <c r="L13" s="15"/>
      <c r="M13" s="34">
        <f t="shared" si="4"/>
        <v>57.0715</v>
      </c>
      <c r="N13" s="18">
        <v>50</v>
      </c>
      <c r="O13" s="15" t="s">
        <v>684</v>
      </c>
      <c r="P13" s="35">
        <f t="shared" si="3"/>
        <v>57.66435</v>
      </c>
      <c r="Q13" s="15">
        <v>1</v>
      </c>
    </row>
    <row r="14" s="3" customFormat="1" ht="27" spans="1:17">
      <c r="A14" s="15">
        <v>11</v>
      </c>
      <c r="B14" s="16" t="s">
        <v>685</v>
      </c>
      <c r="C14" s="17">
        <v>3210500330</v>
      </c>
      <c r="D14" s="15" t="s">
        <v>320</v>
      </c>
      <c r="E14" s="18">
        <v>60</v>
      </c>
      <c r="F14" s="15" t="s">
        <v>46</v>
      </c>
      <c r="G14" s="20">
        <v>90.929</v>
      </c>
      <c r="H14" s="15" t="s">
        <v>78</v>
      </c>
      <c r="I14" s="33">
        <v>0</v>
      </c>
      <c r="J14" s="15"/>
      <c r="K14" s="18">
        <v>0</v>
      </c>
      <c r="L14" s="15"/>
      <c r="M14" s="34">
        <f t="shared" si="4"/>
        <v>45.4645</v>
      </c>
      <c r="N14" s="18">
        <v>0</v>
      </c>
      <c r="O14" s="15"/>
      <c r="P14" s="35">
        <f t="shared" si="3"/>
        <v>43.91805</v>
      </c>
      <c r="Q14" s="15">
        <v>7</v>
      </c>
    </row>
    <row r="15" s="3" customFormat="1" ht="27" spans="1:17">
      <c r="A15" s="15">
        <v>12</v>
      </c>
      <c r="B15" s="16" t="s">
        <v>686</v>
      </c>
      <c r="C15" s="17">
        <v>3210500331</v>
      </c>
      <c r="D15" s="15" t="s">
        <v>320</v>
      </c>
      <c r="E15" s="18">
        <v>86</v>
      </c>
      <c r="F15" s="15" t="s">
        <v>687</v>
      </c>
      <c r="G15" s="20">
        <v>90.7857142857143</v>
      </c>
      <c r="H15" s="15" t="s">
        <v>78</v>
      </c>
      <c r="I15" s="33"/>
      <c r="J15" s="15"/>
      <c r="K15" s="18"/>
      <c r="L15" s="15"/>
      <c r="M15" s="34">
        <f t="shared" si="4"/>
        <v>45.3928571428571</v>
      </c>
      <c r="N15" s="18"/>
      <c r="O15" s="15"/>
      <c r="P15" s="35">
        <f t="shared" si="3"/>
        <v>45.1535714285714</v>
      </c>
      <c r="Q15" s="15">
        <v>6</v>
      </c>
    </row>
    <row r="16" s="3" customFormat="1" ht="27" spans="1:17">
      <c r="A16" s="15">
        <v>13</v>
      </c>
      <c r="B16" s="16" t="s">
        <v>688</v>
      </c>
      <c r="C16" s="17">
        <v>3210500333</v>
      </c>
      <c r="D16" s="15" t="s">
        <v>320</v>
      </c>
      <c r="E16" s="18">
        <v>80</v>
      </c>
      <c r="F16" s="15" t="s">
        <v>689</v>
      </c>
      <c r="G16" s="29">
        <v>89.5333333333333</v>
      </c>
      <c r="H16" s="15" t="s">
        <v>78</v>
      </c>
      <c r="I16" s="33"/>
      <c r="J16" s="15"/>
      <c r="K16" s="18"/>
      <c r="L16" s="24"/>
      <c r="M16" s="34">
        <f t="shared" si="4"/>
        <v>44.7666666666667</v>
      </c>
      <c r="N16" s="18">
        <v>50</v>
      </c>
      <c r="O16" s="15" t="s">
        <v>639</v>
      </c>
      <c r="P16" s="35">
        <f t="shared" si="3"/>
        <v>46.79</v>
      </c>
      <c r="Q16" s="15">
        <v>2</v>
      </c>
    </row>
    <row r="17" s="3" customFormat="1" ht="27" spans="1:17">
      <c r="A17" s="15">
        <v>14</v>
      </c>
      <c r="B17" s="16" t="s">
        <v>690</v>
      </c>
      <c r="C17" s="17">
        <v>3210500334</v>
      </c>
      <c r="D17" s="15" t="s">
        <v>320</v>
      </c>
      <c r="E17" s="18">
        <v>62</v>
      </c>
      <c r="F17" s="15" t="s">
        <v>691</v>
      </c>
      <c r="G17" s="20">
        <v>90.7857</v>
      </c>
      <c r="H17" s="15" t="s">
        <v>78</v>
      </c>
      <c r="I17" s="33">
        <v>0</v>
      </c>
      <c r="J17" s="15"/>
      <c r="K17" s="18">
        <v>0</v>
      </c>
      <c r="L17" s="15"/>
      <c r="M17" s="34">
        <f t="shared" si="4"/>
        <v>45.39285</v>
      </c>
      <c r="N17" s="18">
        <v>40</v>
      </c>
      <c r="O17" s="15" t="s">
        <v>692</v>
      </c>
      <c r="P17" s="40">
        <f t="shared" si="3"/>
        <v>45.953565</v>
      </c>
      <c r="Q17" s="45">
        <v>3</v>
      </c>
    </row>
    <row r="18" s="3" customFormat="1" ht="14.25" spans="1:17">
      <c r="A18" s="15">
        <v>15</v>
      </c>
      <c r="B18" s="16" t="s">
        <v>693</v>
      </c>
      <c r="C18" s="17">
        <v>3210500335</v>
      </c>
      <c r="D18" s="15" t="s">
        <v>354</v>
      </c>
      <c r="E18" s="18">
        <v>66</v>
      </c>
      <c r="F18" s="15" t="s">
        <v>694</v>
      </c>
      <c r="G18" s="20">
        <v>88.846153538</v>
      </c>
      <c r="H18" s="15" t="s">
        <v>78</v>
      </c>
      <c r="I18" s="33">
        <v>0</v>
      </c>
      <c r="J18" s="15"/>
      <c r="K18" s="18">
        <v>0</v>
      </c>
      <c r="L18" s="15"/>
      <c r="M18" s="34">
        <f t="shared" si="4"/>
        <v>44.423076769</v>
      </c>
      <c r="N18" s="18">
        <v>0</v>
      </c>
      <c r="O18" s="15"/>
      <c r="P18" s="40">
        <f t="shared" si="3"/>
        <v>43.2807690921</v>
      </c>
      <c r="Q18" s="45">
        <v>9</v>
      </c>
    </row>
    <row r="19" s="3" customFormat="1" ht="27" spans="1:17">
      <c r="A19" s="15">
        <v>16</v>
      </c>
      <c r="B19" s="16" t="s">
        <v>695</v>
      </c>
      <c r="C19" s="17">
        <v>3210500336</v>
      </c>
      <c r="D19" s="15" t="s">
        <v>354</v>
      </c>
      <c r="E19" s="18">
        <v>62</v>
      </c>
      <c r="F19" s="15" t="s">
        <v>46</v>
      </c>
      <c r="G19" s="20">
        <v>91.230769</v>
      </c>
      <c r="H19" s="15" t="s">
        <v>78</v>
      </c>
      <c r="I19" s="33">
        <v>0</v>
      </c>
      <c r="J19" s="15"/>
      <c r="K19" s="18">
        <v>0</v>
      </c>
      <c r="L19" s="15"/>
      <c r="M19" s="34">
        <f t="shared" si="4"/>
        <v>45.6153845</v>
      </c>
      <c r="N19" s="18">
        <v>30</v>
      </c>
      <c r="O19" s="15" t="s">
        <v>152</v>
      </c>
      <c r="P19" s="40">
        <f t="shared" si="3"/>
        <v>45.65384605</v>
      </c>
      <c r="Q19" s="45">
        <v>5</v>
      </c>
    </row>
    <row r="20" s="3" customFormat="1" ht="27" spans="1:17">
      <c r="A20" s="15">
        <v>17</v>
      </c>
      <c r="B20" s="16" t="s">
        <v>696</v>
      </c>
      <c r="C20" s="17">
        <v>3210500337</v>
      </c>
      <c r="D20" s="15" t="s">
        <v>354</v>
      </c>
      <c r="E20" s="18">
        <v>82</v>
      </c>
      <c r="F20" s="15" t="s">
        <v>697</v>
      </c>
      <c r="G20" s="20">
        <v>90.538</v>
      </c>
      <c r="H20" s="15" t="s">
        <v>78</v>
      </c>
      <c r="I20" s="33"/>
      <c r="J20" s="15"/>
      <c r="K20" s="18">
        <v>12</v>
      </c>
      <c r="L20" s="15" t="s">
        <v>698</v>
      </c>
      <c r="M20" s="34">
        <f t="shared" si="4"/>
        <v>46.469</v>
      </c>
      <c r="N20" s="18"/>
      <c r="O20" s="15"/>
      <c r="P20" s="40">
        <f t="shared" si="3"/>
        <v>45.9221</v>
      </c>
      <c r="Q20" s="45">
        <v>4</v>
      </c>
    </row>
    <row r="21" s="3" customFormat="1" ht="40.5" spans="1:254">
      <c r="A21" s="15">
        <v>18</v>
      </c>
      <c r="B21" s="15" t="s">
        <v>699</v>
      </c>
      <c r="C21" s="15">
        <v>3210500338</v>
      </c>
      <c r="D21" s="15" t="s">
        <v>354</v>
      </c>
      <c r="E21" s="15">
        <v>66</v>
      </c>
      <c r="F21" s="15" t="s">
        <v>700</v>
      </c>
      <c r="G21" s="15">
        <v>89.769</v>
      </c>
      <c r="H21" s="15" t="s">
        <v>78</v>
      </c>
      <c r="I21" s="15">
        <v>10</v>
      </c>
      <c r="J21" s="41" t="s">
        <v>701</v>
      </c>
      <c r="K21" s="15">
        <v>0</v>
      </c>
      <c r="L21" s="15"/>
      <c r="M21" s="15">
        <f t="shared" si="4"/>
        <v>48.8845</v>
      </c>
      <c r="N21" s="15">
        <v>60</v>
      </c>
      <c r="O21" s="15" t="s">
        <v>702</v>
      </c>
      <c r="P21" s="35">
        <f t="shared" si="3"/>
        <v>50.29605</v>
      </c>
      <c r="Q21" s="15">
        <v>1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="3" customFormat="1" ht="54" spans="1:17">
      <c r="A22" s="15">
        <v>19</v>
      </c>
      <c r="B22" s="16" t="s">
        <v>703</v>
      </c>
      <c r="C22" s="17">
        <v>3210500339</v>
      </c>
      <c r="D22" s="15" t="s">
        <v>354</v>
      </c>
      <c r="E22" s="18">
        <v>70</v>
      </c>
      <c r="F22" s="15" t="s">
        <v>704</v>
      </c>
      <c r="G22" s="20">
        <v>90.84615</v>
      </c>
      <c r="H22" s="15" t="s">
        <v>78</v>
      </c>
      <c r="I22" s="33">
        <v>5</v>
      </c>
      <c r="J22" s="15" t="s">
        <v>705</v>
      </c>
      <c r="K22" s="18">
        <v>12</v>
      </c>
      <c r="L22" s="15" t="s">
        <v>706</v>
      </c>
      <c r="M22" s="34">
        <f t="shared" si="4"/>
        <v>48.623075</v>
      </c>
      <c r="N22" s="18">
        <v>44</v>
      </c>
      <c r="O22" s="15" t="s">
        <v>707</v>
      </c>
      <c r="P22" s="40">
        <f t="shared" si="3"/>
        <v>49.4607675</v>
      </c>
      <c r="Q22" s="45">
        <v>3</v>
      </c>
    </row>
    <row r="23" s="3" customFormat="1" ht="27" spans="1:17">
      <c r="A23" s="15">
        <v>20</v>
      </c>
      <c r="B23" s="16" t="s">
        <v>708</v>
      </c>
      <c r="C23" s="17">
        <v>3210500340</v>
      </c>
      <c r="D23" s="15" t="s">
        <v>354</v>
      </c>
      <c r="E23" s="18">
        <v>95</v>
      </c>
      <c r="F23" s="15" t="s">
        <v>709</v>
      </c>
      <c r="G23" s="20">
        <v>90.308</v>
      </c>
      <c r="H23" s="15" t="s">
        <v>78</v>
      </c>
      <c r="I23" s="33"/>
      <c r="J23" s="15"/>
      <c r="K23" s="18">
        <v>24</v>
      </c>
      <c r="L23" s="15" t="s">
        <v>710</v>
      </c>
      <c r="M23" s="34">
        <f t="shared" si="4"/>
        <v>47.554</v>
      </c>
      <c r="N23" s="18">
        <v>50</v>
      </c>
      <c r="O23" s="15" t="s">
        <v>711</v>
      </c>
      <c r="P23" s="40">
        <f t="shared" si="3"/>
        <v>50.0486</v>
      </c>
      <c r="Q23" s="45">
        <v>2</v>
      </c>
    </row>
    <row r="24" s="3" customFormat="1" ht="14.25" spans="1:17">
      <c r="A24" s="15">
        <v>21</v>
      </c>
      <c r="B24" s="16" t="s">
        <v>712</v>
      </c>
      <c r="C24" s="17">
        <v>3210500341</v>
      </c>
      <c r="D24" s="15" t="s">
        <v>354</v>
      </c>
      <c r="E24" s="18">
        <v>64</v>
      </c>
      <c r="F24" s="15" t="s">
        <v>713</v>
      </c>
      <c r="G24" s="20">
        <v>89.133</v>
      </c>
      <c r="H24" s="15" t="s">
        <v>78</v>
      </c>
      <c r="I24" s="33"/>
      <c r="J24" s="15"/>
      <c r="K24" s="18"/>
      <c r="L24" s="15"/>
      <c r="M24" s="34">
        <f t="shared" si="4"/>
        <v>44.5665</v>
      </c>
      <c r="N24" s="18"/>
      <c r="O24" s="15"/>
      <c r="P24" s="40">
        <f t="shared" si="3"/>
        <v>43.30985</v>
      </c>
      <c r="Q24" s="45">
        <v>8</v>
      </c>
    </row>
    <row r="25" s="3" customFormat="1" ht="27" spans="1:17">
      <c r="A25" s="15">
        <v>22</v>
      </c>
      <c r="B25" s="16" t="s">
        <v>714</v>
      </c>
      <c r="C25" s="17">
        <v>3210500342</v>
      </c>
      <c r="D25" s="15" t="s">
        <v>354</v>
      </c>
      <c r="E25" s="18">
        <v>66</v>
      </c>
      <c r="F25" s="15" t="s">
        <v>715</v>
      </c>
      <c r="G25" s="20">
        <v>88.71428</v>
      </c>
      <c r="H25" s="15" t="s">
        <v>78</v>
      </c>
      <c r="I25" s="33">
        <v>0</v>
      </c>
      <c r="J25" s="15"/>
      <c r="K25" s="18">
        <v>0</v>
      </c>
      <c r="L25" s="15"/>
      <c r="M25" s="34">
        <f t="shared" si="4"/>
        <v>44.35714</v>
      </c>
      <c r="N25" s="18">
        <v>7</v>
      </c>
      <c r="O25" s="15" t="s">
        <v>716</v>
      </c>
      <c r="P25" s="40">
        <f t="shared" si="3"/>
        <v>43.571426</v>
      </c>
      <c r="Q25" s="45">
        <v>6</v>
      </c>
    </row>
    <row r="26" s="3" customFormat="1" ht="14.25" spans="1:17">
      <c r="A26" s="15">
        <v>23</v>
      </c>
      <c r="B26" s="16" t="s">
        <v>717</v>
      </c>
      <c r="C26" s="17">
        <v>3210500343</v>
      </c>
      <c r="D26" s="15" t="s">
        <v>354</v>
      </c>
      <c r="E26" s="18">
        <v>64</v>
      </c>
      <c r="F26" s="15" t="s">
        <v>718</v>
      </c>
      <c r="G26" s="20">
        <v>89.692</v>
      </c>
      <c r="H26" s="15" t="s">
        <v>78</v>
      </c>
      <c r="I26" s="33"/>
      <c r="J26" s="15"/>
      <c r="K26" s="18"/>
      <c r="L26" s="15"/>
      <c r="M26" s="34">
        <f t="shared" si="4"/>
        <v>44.846</v>
      </c>
      <c r="N26" s="18"/>
      <c r="O26" s="15"/>
      <c r="P26" s="40">
        <f t="shared" si="3"/>
        <v>43.5614</v>
      </c>
      <c r="Q26" s="45">
        <v>7</v>
      </c>
    </row>
    <row r="27" s="3" customFormat="1" ht="27" spans="1:17">
      <c r="A27" s="15">
        <v>24</v>
      </c>
      <c r="B27" s="16" t="s">
        <v>719</v>
      </c>
      <c r="C27" s="17">
        <v>3210500344</v>
      </c>
      <c r="D27" s="15" t="s">
        <v>24</v>
      </c>
      <c r="E27" s="18">
        <v>62</v>
      </c>
      <c r="F27" s="15" t="s">
        <v>720</v>
      </c>
      <c r="G27" s="20">
        <v>88.563</v>
      </c>
      <c r="H27" s="15" t="s">
        <v>78</v>
      </c>
      <c r="I27" s="33">
        <v>0</v>
      </c>
      <c r="J27" s="15"/>
      <c r="K27" s="18">
        <v>0</v>
      </c>
      <c r="L27" s="15"/>
      <c r="M27" s="34">
        <f>G27*0.5</f>
        <v>44.2815</v>
      </c>
      <c r="N27" s="18">
        <v>0</v>
      </c>
      <c r="O27" s="15"/>
      <c r="P27" s="40">
        <f>E27*0.05+M27*0.9</f>
        <v>42.95335</v>
      </c>
      <c r="Q27" s="45">
        <v>13</v>
      </c>
    </row>
    <row r="28" s="3" customFormat="1" ht="54" spans="1:17">
      <c r="A28" s="15">
        <v>25</v>
      </c>
      <c r="B28" s="16" t="s">
        <v>721</v>
      </c>
      <c r="C28" s="17">
        <v>3210500345</v>
      </c>
      <c r="D28" s="15" t="s">
        <v>24</v>
      </c>
      <c r="E28" s="18">
        <v>80</v>
      </c>
      <c r="F28" s="15" t="s">
        <v>722</v>
      </c>
      <c r="G28" s="20">
        <v>88.647</v>
      </c>
      <c r="H28" s="15" t="s">
        <v>723</v>
      </c>
      <c r="I28" s="33">
        <v>15</v>
      </c>
      <c r="J28" s="15" t="s">
        <v>724</v>
      </c>
      <c r="K28" s="18"/>
      <c r="L28" s="15"/>
      <c r="M28" s="34">
        <f t="shared" ref="M28:M33" si="5">0.5*G28+0.4*I28+0.1*K28</f>
        <v>50.3235</v>
      </c>
      <c r="N28" s="18">
        <v>50</v>
      </c>
      <c r="O28" s="15" t="s">
        <v>671</v>
      </c>
      <c r="P28" s="35">
        <f t="shared" ref="P28:P33" si="6">0.05*E28+0.9*M28+0.05*N28</f>
        <v>51.79115</v>
      </c>
      <c r="Q28" s="15">
        <v>2</v>
      </c>
    </row>
    <row r="29" s="3" customFormat="1" ht="27" spans="1:17">
      <c r="A29" s="15">
        <v>26</v>
      </c>
      <c r="B29" s="16" t="s">
        <v>725</v>
      </c>
      <c r="C29" s="17">
        <v>3210500346</v>
      </c>
      <c r="D29" s="15" t="s">
        <v>24</v>
      </c>
      <c r="E29" s="18">
        <v>68</v>
      </c>
      <c r="F29" s="15" t="s">
        <v>726</v>
      </c>
      <c r="G29" s="20">
        <f>(91+90+91+90+85+86+87+76+93+84+84+86+88+95)/14</f>
        <v>87.5714285714286</v>
      </c>
      <c r="H29" s="15" t="s">
        <v>78</v>
      </c>
      <c r="I29" s="33"/>
      <c r="J29" s="15"/>
      <c r="K29" s="18"/>
      <c r="L29" s="15"/>
      <c r="M29" s="34">
        <f t="shared" si="5"/>
        <v>43.7857142857143</v>
      </c>
      <c r="N29" s="18">
        <v>45</v>
      </c>
      <c r="O29" s="15" t="s">
        <v>727</v>
      </c>
      <c r="P29" s="35">
        <f t="shared" si="6"/>
        <v>45.0571428571429</v>
      </c>
      <c r="Q29" s="15">
        <v>11</v>
      </c>
    </row>
    <row r="30" s="3" customFormat="1" ht="40.5" spans="1:17">
      <c r="A30" s="15">
        <v>27</v>
      </c>
      <c r="B30" s="16" t="s">
        <v>728</v>
      </c>
      <c r="C30" s="17">
        <v>3210500347</v>
      </c>
      <c r="D30" s="15" t="s">
        <v>24</v>
      </c>
      <c r="E30" s="18">
        <v>84</v>
      </c>
      <c r="F30" s="15" t="s">
        <v>729</v>
      </c>
      <c r="G30" s="20">
        <v>92.5</v>
      </c>
      <c r="H30" s="15" t="s">
        <v>78</v>
      </c>
      <c r="I30" s="33">
        <v>0</v>
      </c>
      <c r="J30" s="15" t="s">
        <v>117</v>
      </c>
      <c r="K30" s="18">
        <v>0</v>
      </c>
      <c r="L30" s="15" t="s">
        <v>117</v>
      </c>
      <c r="M30" s="34">
        <f t="shared" si="5"/>
        <v>46.25</v>
      </c>
      <c r="N30" s="18">
        <v>70</v>
      </c>
      <c r="O30" s="15" t="s">
        <v>730</v>
      </c>
      <c r="P30" s="35">
        <f t="shared" si="6"/>
        <v>49.325</v>
      </c>
      <c r="Q30" s="15">
        <v>4</v>
      </c>
    </row>
    <row r="31" s="3" customFormat="1" ht="27" spans="1:17">
      <c r="A31" s="15">
        <v>28</v>
      </c>
      <c r="B31" s="16" t="s">
        <v>731</v>
      </c>
      <c r="C31" s="17">
        <v>3210500348</v>
      </c>
      <c r="D31" s="15" t="s">
        <v>24</v>
      </c>
      <c r="E31" s="18">
        <v>76</v>
      </c>
      <c r="F31" s="15" t="s">
        <v>732</v>
      </c>
      <c r="G31" s="20">
        <v>89.357</v>
      </c>
      <c r="H31" s="15" t="s">
        <v>78</v>
      </c>
      <c r="I31" s="33">
        <v>10</v>
      </c>
      <c r="J31" s="15" t="s">
        <v>733</v>
      </c>
      <c r="K31" s="18"/>
      <c r="L31" s="15"/>
      <c r="M31" s="34">
        <f t="shared" si="5"/>
        <v>48.6785</v>
      </c>
      <c r="N31" s="18">
        <v>50</v>
      </c>
      <c r="O31" s="15" t="s">
        <v>258</v>
      </c>
      <c r="P31" s="35">
        <f t="shared" si="6"/>
        <v>50.11065</v>
      </c>
      <c r="Q31" s="15">
        <v>3</v>
      </c>
    </row>
    <row r="32" s="3" customFormat="1" ht="40.5" spans="1:17">
      <c r="A32" s="15">
        <v>29</v>
      </c>
      <c r="B32" s="16" t="s">
        <v>734</v>
      </c>
      <c r="C32" s="17">
        <v>3210500349</v>
      </c>
      <c r="D32" s="15" t="s">
        <v>24</v>
      </c>
      <c r="E32" s="18">
        <v>82</v>
      </c>
      <c r="F32" s="15" t="s">
        <v>735</v>
      </c>
      <c r="G32" s="20">
        <v>92</v>
      </c>
      <c r="H32" s="15" t="s">
        <v>78</v>
      </c>
      <c r="I32" s="33">
        <v>2</v>
      </c>
      <c r="J32" s="15" t="s">
        <v>736</v>
      </c>
      <c r="K32" s="18">
        <v>0</v>
      </c>
      <c r="L32" s="15" t="s">
        <v>117</v>
      </c>
      <c r="M32" s="34">
        <f t="shared" si="5"/>
        <v>46.8</v>
      </c>
      <c r="N32" s="18">
        <v>0</v>
      </c>
      <c r="O32" s="15" t="s">
        <v>117</v>
      </c>
      <c r="P32" s="35">
        <f t="shared" si="6"/>
        <v>46.22</v>
      </c>
      <c r="Q32" s="15">
        <v>8</v>
      </c>
    </row>
    <row r="33" s="3" customFormat="1" ht="27" spans="1:17">
      <c r="A33" s="15">
        <v>30</v>
      </c>
      <c r="B33" s="16" t="s">
        <v>737</v>
      </c>
      <c r="C33" s="17">
        <v>3210500350</v>
      </c>
      <c r="D33" s="15" t="s">
        <v>24</v>
      </c>
      <c r="E33" s="18">
        <v>98</v>
      </c>
      <c r="F33" s="15" t="s">
        <v>738</v>
      </c>
      <c r="G33" s="20">
        <v>90.188</v>
      </c>
      <c r="H33" s="15" t="s">
        <v>78</v>
      </c>
      <c r="I33" s="33"/>
      <c r="J33" s="15"/>
      <c r="K33" s="18"/>
      <c r="L33" s="15"/>
      <c r="M33" s="34">
        <f t="shared" si="5"/>
        <v>45.094</v>
      </c>
      <c r="N33" s="18">
        <v>70</v>
      </c>
      <c r="O33" s="15" t="s">
        <v>61</v>
      </c>
      <c r="P33" s="35">
        <f t="shared" si="6"/>
        <v>48.9846</v>
      </c>
      <c r="Q33" s="15">
        <v>5</v>
      </c>
    </row>
    <row r="34" s="3" customFormat="1" ht="27" spans="1:17">
      <c r="A34" s="15">
        <v>31</v>
      </c>
      <c r="B34" s="16" t="s">
        <v>739</v>
      </c>
      <c r="C34" s="17">
        <v>3210500351</v>
      </c>
      <c r="D34" s="15" t="s">
        <v>24</v>
      </c>
      <c r="E34" s="18">
        <v>64</v>
      </c>
      <c r="F34" s="15" t="s">
        <v>740</v>
      </c>
      <c r="G34" s="30">
        <v>91.231</v>
      </c>
      <c r="H34" s="15" t="s">
        <v>78</v>
      </c>
      <c r="J34" s="15"/>
      <c r="K34" s="18"/>
      <c r="L34" s="15"/>
      <c r="M34" s="34">
        <f>G34*0.5</f>
        <v>45.6155</v>
      </c>
      <c r="N34" s="18">
        <v>40</v>
      </c>
      <c r="O34" s="15" t="s">
        <v>741</v>
      </c>
      <c r="P34" s="35">
        <f>E34*0.05+M34*0.9+N34*0.05</f>
        <v>46.25395</v>
      </c>
      <c r="Q34" s="15">
        <v>7</v>
      </c>
    </row>
    <row r="35" s="3" customFormat="1" ht="27" spans="1:17">
      <c r="A35" s="15">
        <v>32</v>
      </c>
      <c r="B35" s="16" t="s">
        <v>742</v>
      </c>
      <c r="C35" s="17" t="s">
        <v>743</v>
      </c>
      <c r="D35" s="15" t="s">
        <v>24</v>
      </c>
      <c r="E35" s="18">
        <v>76</v>
      </c>
      <c r="F35" s="15" t="s">
        <v>744</v>
      </c>
      <c r="G35" s="20">
        <v>91.286</v>
      </c>
      <c r="H35" s="15" t="s">
        <v>78</v>
      </c>
      <c r="I35" s="33">
        <v>0</v>
      </c>
      <c r="J35" s="15"/>
      <c r="K35" s="18">
        <v>0</v>
      </c>
      <c r="L35" s="15"/>
      <c r="M35" s="34">
        <v>45.643</v>
      </c>
      <c r="N35" s="18">
        <v>5</v>
      </c>
      <c r="O35" s="15" t="s">
        <v>745</v>
      </c>
      <c r="P35" s="35">
        <v>45.129</v>
      </c>
      <c r="Q35" s="15">
        <v>10</v>
      </c>
    </row>
    <row r="36" s="3" customFormat="1" ht="27" spans="1:17">
      <c r="A36" s="15">
        <v>33</v>
      </c>
      <c r="B36" s="16" t="s">
        <v>746</v>
      </c>
      <c r="C36" s="17">
        <v>3210500353</v>
      </c>
      <c r="D36" s="15" t="s">
        <v>24</v>
      </c>
      <c r="E36" s="18">
        <v>60</v>
      </c>
      <c r="F36" s="15" t="s">
        <v>46</v>
      </c>
      <c r="G36" s="20">
        <v>90.333</v>
      </c>
      <c r="H36" s="15" t="s">
        <v>78</v>
      </c>
      <c r="I36" s="33"/>
      <c r="J36" s="15"/>
      <c r="K36" s="18"/>
      <c r="L36" s="15"/>
      <c r="M36" s="34">
        <f>G36*0.5</f>
        <v>45.1665</v>
      </c>
      <c r="N36" s="18"/>
      <c r="O36" s="15"/>
      <c r="P36" s="35">
        <f>E36*0.05+M36*0.9</f>
        <v>43.64985</v>
      </c>
      <c r="Q36" s="15">
        <v>12</v>
      </c>
    </row>
    <row r="37" s="3" customFormat="1" ht="40.5" spans="1:17">
      <c r="A37" s="15">
        <v>34</v>
      </c>
      <c r="B37" s="16" t="s">
        <v>747</v>
      </c>
      <c r="C37" s="17">
        <v>3210500354</v>
      </c>
      <c r="D37" s="15" t="s">
        <v>24</v>
      </c>
      <c r="E37" s="18">
        <v>88</v>
      </c>
      <c r="F37" s="15" t="s">
        <v>748</v>
      </c>
      <c r="G37" s="20">
        <v>89.867</v>
      </c>
      <c r="H37" s="15" t="s">
        <v>78</v>
      </c>
      <c r="I37" s="33">
        <v>8</v>
      </c>
      <c r="J37" s="15" t="s">
        <v>749</v>
      </c>
      <c r="K37" s="18">
        <v>400</v>
      </c>
      <c r="L37" s="15" t="s">
        <v>750</v>
      </c>
      <c r="M37" s="34">
        <f>G37*0.5+I37*0.4+K37*0.1</f>
        <v>88.1335</v>
      </c>
      <c r="N37" s="18">
        <v>55</v>
      </c>
      <c r="O37" s="15" t="s">
        <v>751</v>
      </c>
      <c r="P37" s="35">
        <f>E37*0.05+M37*0.9+N37*0.05</f>
        <v>86.47015</v>
      </c>
      <c r="Q37" s="15">
        <v>1</v>
      </c>
    </row>
    <row r="38" s="3" customFormat="1" ht="27" spans="1:17">
      <c r="A38" s="15">
        <v>35</v>
      </c>
      <c r="B38" s="16" t="s">
        <v>752</v>
      </c>
      <c r="C38" s="17">
        <v>3210500355</v>
      </c>
      <c r="D38" s="15" t="s">
        <v>24</v>
      </c>
      <c r="E38" s="18">
        <v>76</v>
      </c>
      <c r="F38" s="15" t="s">
        <v>753</v>
      </c>
      <c r="G38" s="20">
        <v>89.4</v>
      </c>
      <c r="H38" s="15" t="s">
        <v>78</v>
      </c>
      <c r="I38" s="33">
        <v>0</v>
      </c>
      <c r="J38" s="15"/>
      <c r="K38" s="18">
        <v>0</v>
      </c>
      <c r="L38" s="15"/>
      <c r="M38" s="34">
        <v>44.7</v>
      </c>
      <c r="N38" s="18">
        <v>35</v>
      </c>
      <c r="O38" s="15" t="s">
        <v>751</v>
      </c>
      <c r="P38" s="35">
        <v>45.78</v>
      </c>
      <c r="Q38" s="15">
        <v>9</v>
      </c>
    </row>
  </sheetData>
  <mergeCells count="4">
    <mergeCell ref="A1:Q1"/>
    <mergeCell ref="E2:F2"/>
    <mergeCell ref="I2:M2"/>
    <mergeCell ref="N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19博士</vt:lpstr>
      <vt:lpstr>20博士</vt:lpstr>
      <vt:lpstr>21博士</vt:lpstr>
      <vt:lpstr>20会计</vt:lpstr>
      <vt:lpstr>20金融</vt:lpstr>
      <vt:lpstr>20科硕</vt:lpstr>
      <vt:lpstr>21会计</vt:lpstr>
      <vt:lpstr>21金融</vt:lpstr>
      <vt:lpstr>21科硕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吱</cp:lastModifiedBy>
  <dcterms:created xsi:type="dcterms:W3CDTF">2022-10-10T04:50:00Z</dcterms:created>
  <dcterms:modified xsi:type="dcterms:W3CDTF">2022-10-10T06:16:48Z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81DCF66F59124D9D841AB40F4D0BC2B6</vt:lpwstr>
  </property>
</Properties>
</file>